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/>
  <mc:AlternateContent xmlns:mc="http://schemas.openxmlformats.org/markup-compatibility/2006">
    <mc:Choice Requires="x15">
      <x15ac:absPath xmlns:x15ac="http://schemas.microsoft.com/office/spreadsheetml/2010/11/ac" url="N:\bb\Sekretariat\Internet 2026\"/>
    </mc:Choice>
  </mc:AlternateContent>
  <xr:revisionPtr revIDLastSave="0" documentId="8_{EE9EC63C-29E8-4F38-A4C3-D53A3B18E1E7}" xr6:coauthVersionLast="47" xr6:coauthVersionMax="47" xr10:uidLastSave="{00000000-0000-0000-0000-000000000000}"/>
  <bookViews>
    <workbookView xWindow="-120" yWindow="-120" windowWidth="38640" windowHeight="21120" tabRatio="735" xr2:uid="{F957B9BD-B498-481B-BE98-5A8670269DDD}"/>
  </bookViews>
  <sheets>
    <sheet name="Kostenvorschau" sheetId="18" r:id="rId1"/>
    <sheet name="A3 Umsatzvorschau" sheetId="28" r:id="rId2"/>
    <sheet name="Eigen- &amp; Fremdmittel" sheetId="5" r:id="rId3"/>
    <sheet name="A2 Finanzierungsplan" sheetId="21" r:id="rId4"/>
    <sheet name="Investitionen" sheetId="10" r:id="rId5"/>
    <sheet name="Abschreibungen" sheetId="13" r:id="rId6"/>
    <sheet name="A1 Kapitalbedarfsplan" sheetId="20" r:id="rId7"/>
    <sheet name="Liquiditätsvorschau" sheetId="22" r:id="rId8"/>
    <sheet name="A4 Rentabilitätsvorschau" sheetId="19" r:id="rId9"/>
    <sheet name="GuV" sheetId="11" r:id="rId10"/>
    <sheet name="Grafische Darstellung" sheetId="29" r:id="rId11"/>
  </sheets>
  <definedNames>
    <definedName name="_xlnm.Print_Area" localSheetId="3">'A2 Finanzierungsplan'!$A$3:$D$20</definedName>
    <definedName name="_xlnm.Print_Area" localSheetId="8">'A4 Rentabilitätsvorschau'!$A$3:$H$15</definedName>
    <definedName name="_xlnm.Print_Area" localSheetId="9">GuV!$A$3:$G$20</definedName>
    <definedName name="_xlnm.Print_Area" localSheetId="0">Kostenvorschau!$A$3:$F$58</definedName>
    <definedName name="_xlnm.Print_Area" localSheetId="7">Liquiditätsvorschau!$A$3:$M$23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0" l="1"/>
  <c r="H33" i="28"/>
  <c r="H18" i="28"/>
  <c r="H3" i="28"/>
  <c r="D7" i="28"/>
  <c r="K23" i="5"/>
  <c r="D23" i="5"/>
  <c r="C13" i="10"/>
  <c r="F13" i="22"/>
  <c r="D13" i="10"/>
  <c r="J13" i="22"/>
  <c r="B13" i="20"/>
  <c r="B13" i="22"/>
  <c r="B23" i="28"/>
  <c r="B38" i="28"/>
  <c r="D9" i="28"/>
  <c r="E7" i="28"/>
  <c r="E9" i="28"/>
  <c r="F7" i="28"/>
  <c r="F9" i="28"/>
  <c r="G7" i="28"/>
  <c r="G9" i="28"/>
  <c r="B22" i="28"/>
  <c r="B37" i="28"/>
  <c r="C22" i="28"/>
  <c r="D22" i="28"/>
  <c r="C23" i="28"/>
  <c r="C24" i="28"/>
  <c r="B24" i="28"/>
  <c r="B39" i="28"/>
  <c r="C25" i="28"/>
  <c r="C40" i="28"/>
  <c r="C26" i="28"/>
  <c r="C27" i="28"/>
  <c r="C42" i="28"/>
  <c r="C28" i="28"/>
  <c r="C29" i="28"/>
  <c r="C44" i="28"/>
  <c r="D10" i="28"/>
  <c r="E10" i="28"/>
  <c r="F10" i="28"/>
  <c r="G10" i="28"/>
  <c r="K8" i="28"/>
  <c r="D8" i="28"/>
  <c r="E8" i="28"/>
  <c r="G8" i="28"/>
  <c r="B32" i="20"/>
  <c r="B14" i="18"/>
  <c r="B14" i="22"/>
  <c r="D11" i="28"/>
  <c r="D12" i="28"/>
  <c r="D13" i="28"/>
  <c r="D14" i="28"/>
  <c r="B16" i="5"/>
  <c r="B15" i="21"/>
  <c r="B16" i="21"/>
  <c r="B9" i="5"/>
  <c r="B8" i="22"/>
  <c r="E11" i="28"/>
  <c r="E12" i="28"/>
  <c r="E13" i="28"/>
  <c r="E14" i="28"/>
  <c r="C5" i="18"/>
  <c r="D5" i="18"/>
  <c r="E5" i="18"/>
  <c r="C11" i="18"/>
  <c r="C13" i="18"/>
  <c r="D13" i="18"/>
  <c r="E13" i="18"/>
  <c r="C19" i="18"/>
  <c r="D19" i="18"/>
  <c r="C14" i="22"/>
  <c r="F8" i="28"/>
  <c r="D14" i="22"/>
  <c r="G11" i="28"/>
  <c r="G12" i="28"/>
  <c r="G13" i="28"/>
  <c r="G14" i="28"/>
  <c r="E14" i="22"/>
  <c r="B25" i="28"/>
  <c r="B24" i="18"/>
  <c r="C24" i="18"/>
  <c r="B32" i="18"/>
  <c r="C32" i="18"/>
  <c r="D32" i="18"/>
  <c r="F14" i="22"/>
  <c r="C37" i="18"/>
  <c r="G14" i="22"/>
  <c r="D17" i="5"/>
  <c r="C61" i="5"/>
  <c r="D18" i="5"/>
  <c r="K18" i="5"/>
  <c r="K17" i="5"/>
  <c r="J60" i="5"/>
  <c r="I16" i="5"/>
  <c r="A23" i="20"/>
  <c r="A15" i="21"/>
  <c r="B35" i="28"/>
  <c r="B20" i="28"/>
  <c r="C12" i="13"/>
  <c r="C11" i="13"/>
  <c r="C10" i="13"/>
  <c r="C6" i="13"/>
  <c r="C7" i="13"/>
  <c r="C8" i="13"/>
  <c r="C9" i="13"/>
  <c r="C13" i="13"/>
  <c r="C16" i="13"/>
  <c r="E8" i="19"/>
  <c r="D8" i="19"/>
  <c r="C8" i="19"/>
  <c r="B26" i="28"/>
  <c r="D26" i="28"/>
  <c r="B41" i="28"/>
  <c r="B27" i="28"/>
  <c r="E27" i="28"/>
  <c r="B28" i="28"/>
  <c r="E28" i="28"/>
  <c r="B29" i="28"/>
  <c r="E29" i="28"/>
  <c r="B47" i="18"/>
  <c r="C47" i="18"/>
  <c r="D47" i="18"/>
  <c r="B28" i="18"/>
  <c r="C10" i="18"/>
  <c r="D10" i="18"/>
  <c r="E10" i="18"/>
  <c r="B29" i="18"/>
  <c r="B44" i="18"/>
  <c r="C44" i="18"/>
  <c r="C8" i="18"/>
  <c r="D8" i="18"/>
  <c r="E8" i="18"/>
  <c r="B27" i="18"/>
  <c r="B31" i="18"/>
  <c r="C31" i="18"/>
  <c r="J14" i="22"/>
  <c r="B25" i="18"/>
  <c r="C6" i="18"/>
  <c r="D6" i="18"/>
  <c r="E6" i="18"/>
  <c r="C9" i="18"/>
  <c r="D9" i="18"/>
  <c r="E9" i="18"/>
  <c r="F9" i="18"/>
  <c r="C12" i="18"/>
  <c r="D12" i="18"/>
  <c r="K7" i="28"/>
  <c r="K9" i="28"/>
  <c r="B8" i="19"/>
  <c r="D16" i="13"/>
  <c r="D9" i="13"/>
  <c r="D10" i="13"/>
  <c r="D11" i="13"/>
  <c r="D12" i="13"/>
  <c r="D13" i="13"/>
  <c r="D8" i="13"/>
  <c r="D6" i="13"/>
  <c r="D7" i="13"/>
  <c r="E16" i="13"/>
  <c r="E9" i="13"/>
  <c r="E10" i="13"/>
  <c r="E11" i="13"/>
  <c r="E12" i="13"/>
  <c r="E13" i="13"/>
  <c r="E8" i="13"/>
  <c r="E6" i="13"/>
  <c r="E7" i="13"/>
  <c r="F11" i="28"/>
  <c r="F12" i="28"/>
  <c r="F13" i="28"/>
  <c r="F14" i="28"/>
  <c r="C56" i="18"/>
  <c r="K10" i="28"/>
  <c r="C9" i="5"/>
  <c r="D9" i="5"/>
  <c r="J8" i="22"/>
  <c r="C16" i="21"/>
  <c r="D16" i="21"/>
  <c r="D14" i="18"/>
  <c r="F18" i="18"/>
  <c r="B11" i="11"/>
  <c r="B9" i="21"/>
  <c r="C9" i="21"/>
  <c r="D9" i="21"/>
  <c r="B10" i="21"/>
  <c r="C10" i="21"/>
  <c r="D10" i="21"/>
  <c r="D8" i="21"/>
  <c r="C8" i="21"/>
  <c r="B8" i="21"/>
  <c r="B12" i="21" s="1"/>
  <c r="A37" i="28"/>
  <c r="A38" i="28"/>
  <c r="A39" i="28"/>
  <c r="A40" i="28"/>
  <c r="A41" i="28"/>
  <c r="A22" i="28"/>
  <c r="A23" i="28"/>
  <c r="A24" i="28"/>
  <c r="A25" i="28"/>
  <c r="A26" i="28"/>
  <c r="K14" i="28"/>
  <c r="K13" i="28"/>
  <c r="K12" i="28"/>
  <c r="K11" i="28"/>
  <c r="A44" i="28"/>
  <c r="A43" i="28"/>
  <c r="A42" i="28"/>
  <c r="C21" i="28"/>
  <c r="C36" i="28"/>
  <c r="B21" i="28"/>
  <c r="B36" i="28"/>
  <c r="A21" i="28"/>
  <c r="A36" i="28"/>
  <c r="A20" i="28"/>
  <c r="A35" i="28"/>
  <c r="A29" i="28"/>
  <c r="A28" i="28"/>
  <c r="A27" i="28"/>
  <c r="A8" i="21"/>
  <c r="A9" i="21"/>
  <c r="A10" i="21"/>
  <c r="D5" i="20"/>
  <c r="D6" i="20"/>
  <c r="D7" i="20"/>
  <c r="D8" i="20"/>
  <c r="D9" i="20"/>
  <c r="D10" i="20"/>
  <c r="D11" i="20"/>
  <c r="D12" i="20"/>
  <c r="D16" i="20"/>
  <c r="C5" i="20"/>
  <c r="C6" i="20"/>
  <c r="C7" i="20"/>
  <c r="C8" i="20"/>
  <c r="C9" i="20"/>
  <c r="C10" i="20"/>
  <c r="C11" i="20"/>
  <c r="C12" i="20"/>
  <c r="C16" i="20"/>
  <c r="B5" i="20"/>
  <c r="B6" i="20"/>
  <c r="B7" i="20"/>
  <c r="B8" i="20"/>
  <c r="B9" i="20"/>
  <c r="B10" i="20"/>
  <c r="B11" i="20"/>
  <c r="B12" i="20"/>
  <c r="B16" i="20"/>
  <c r="B34" i="20"/>
  <c r="A7" i="13"/>
  <c r="A8" i="13"/>
  <c r="A9" i="13"/>
  <c r="A10" i="13"/>
  <c r="A11" i="13"/>
  <c r="A12" i="13"/>
  <c r="A13" i="13"/>
  <c r="A17" i="20"/>
  <c r="A16" i="20"/>
  <c r="A6" i="20"/>
  <c r="A7" i="20"/>
  <c r="A8" i="20"/>
  <c r="A9" i="20"/>
  <c r="A10" i="20"/>
  <c r="A11" i="20"/>
  <c r="A12" i="20"/>
  <c r="A5" i="20"/>
  <c r="A25" i="18"/>
  <c r="A44" i="18"/>
  <c r="A27" i="18"/>
  <c r="A46" i="18"/>
  <c r="A30" i="18"/>
  <c r="A49" i="18"/>
  <c r="A31" i="18"/>
  <c r="A50" i="18"/>
  <c r="A32" i="18"/>
  <c r="A51" i="18"/>
  <c r="A52" i="18"/>
  <c r="A36" i="18"/>
  <c r="A55" i="18"/>
  <c r="A37" i="18"/>
  <c r="A56" i="18"/>
  <c r="A24" i="18"/>
  <c r="A43" i="18"/>
  <c r="A26" i="18"/>
  <c r="A45" i="18"/>
  <c r="A28" i="18"/>
  <c r="A47" i="18"/>
  <c r="A29" i="18"/>
  <c r="A48" i="18"/>
  <c r="A34" i="18"/>
  <c r="A53" i="18"/>
  <c r="A35" i="18"/>
  <c r="A54" i="18"/>
  <c r="A38" i="18"/>
  <c r="A57" i="18"/>
  <c r="A6" i="13"/>
  <c r="A17" i="13"/>
  <c r="A16" i="13"/>
  <c r="A15" i="13"/>
  <c r="A5" i="13"/>
  <c r="F8" i="22"/>
  <c r="C43" i="28"/>
  <c r="C41" i="28"/>
  <c r="G41" i="28" s="1"/>
  <c r="B43" i="18"/>
  <c r="C43" i="18"/>
  <c r="D43" i="18"/>
  <c r="E43" i="18"/>
  <c r="E14" i="18"/>
  <c r="B33" i="18"/>
  <c r="B50" i="18"/>
  <c r="C50" i="18"/>
  <c r="D50" i="18"/>
  <c r="B44" i="28"/>
  <c r="F44" i="28"/>
  <c r="B43" i="28"/>
  <c r="G43" i="28"/>
  <c r="G26" i="28"/>
  <c r="D41" i="28"/>
  <c r="G29" i="28"/>
  <c r="F26" i="28"/>
  <c r="G28" i="28"/>
  <c r="D28" i="28"/>
  <c r="F28" i="28"/>
  <c r="D37" i="18"/>
  <c r="E25" i="28"/>
  <c r="B40" i="28"/>
  <c r="D44" i="28"/>
  <c r="E7" i="18"/>
  <c r="F7" i="18" s="1"/>
  <c r="D34" i="20"/>
  <c r="D56" i="18"/>
  <c r="K14" i="22"/>
  <c r="F29" i="28"/>
  <c r="H14" i="22"/>
  <c r="E37" i="18"/>
  <c r="I14" i="22"/>
  <c r="F37" i="18"/>
  <c r="C34" i="20"/>
  <c r="L14" i="22"/>
  <c r="E56" i="18"/>
  <c r="B26" i="18"/>
  <c r="G8" i="19"/>
  <c r="D11" i="11"/>
  <c r="C21" i="20"/>
  <c r="M14" i="22"/>
  <c r="F56" i="18"/>
  <c r="C26" i="18"/>
  <c r="D26" i="18"/>
  <c r="F11" i="11"/>
  <c r="D21" i="20"/>
  <c r="H8" i="19"/>
  <c r="E26" i="18"/>
  <c r="B45" i="18"/>
  <c r="F26" i="18"/>
  <c r="C45" i="18"/>
  <c r="D45" i="18"/>
  <c r="E45" i="18"/>
  <c r="F45" i="18"/>
  <c r="C13" i="20"/>
  <c r="D13" i="20"/>
  <c r="B51" i="18"/>
  <c r="D31" i="18"/>
  <c r="E31" i="18"/>
  <c r="C28" i="18"/>
  <c r="D28" i="18"/>
  <c r="C51" i="18"/>
  <c r="D51" i="18"/>
  <c r="F8" i="19"/>
  <c r="D11" i="18"/>
  <c r="E11" i="18"/>
  <c r="B30" i="18"/>
  <c r="D44" i="18"/>
  <c r="E44" i="18"/>
  <c r="F5" i="18"/>
  <c r="B23" i="20"/>
  <c r="D14" i="13"/>
  <c r="D12" i="11"/>
  <c r="E14" i="13"/>
  <c r="F12" i="11"/>
  <c r="C14" i="13"/>
  <c r="B14" i="19"/>
  <c r="H14" i="19"/>
  <c r="C38" i="5"/>
  <c r="C39" i="5"/>
  <c r="C47" i="5"/>
  <c r="C55" i="5"/>
  <c r="C40" i="5"/>
  <c r="C48" i="5"/>
  <c r="C56" i="5"/>
  <c r="C57" i="5"/>
  <c r="C42" i="5"/>
  <c r="C50" i="5"/>
  <c r="C58" i="5"/>
  <c r="C49" i="5"/>
  <c r="C35" i="5"/>
  <c r="C43" i="5"/>
  <c r="C51" i="5"/>
  <c r="C59" i="5"/>
  <c r="C41" i="5"/>
  <c r="C36" i="5"/>
  <c r="C44" i="5"/>
  <c r="C52" i="5"/>
  <c r="C60" i="5"/>
  <c r="C37" i="5"/>
  <c r="C45" i="5"/>
  <c r="C53" i="5"/>
  <c r="E23" i="28"/>
  <c r="E40" i="28"/>
  <c r="F25" i="28"/>
  <c r="C37" i="28"/>
  <c r="E22" i="28"/>
  <c r="G22" i="28"/>
  <c r="E15" i="28"/>
  <c r="C7" i="22"/>
  <c r="H8" i="28"/>
  <c r="D29" i="28"/>
  <c r="H29" i="28"/>
  <c r="F43" i="28"/>
  <c r="E43" i="28"/>
  <c r="D43" i="28"/>
  <c r="H28" i="28"/>
  <c r="G44" i="28"/>
  <c r="G27" i="28"/>
  <c r="D27" i="28"/>
  <c r="F24" i="28"/>
  <c r="E44" i="28"/>
  <c r="E26" i="28"/>
  <c r="H26" i="28"/>
  <c r="E41" i="28"/>
  <c r="B42" i="28"/>
  <c r="D24" i="28"/>
  <c r="F27" i="28"/>
  <c r="H27" i="28" s="1"/>
  <c r="F41" i="28"/>
  <c r="H10" i="28"/>
  <c r="G40" i="28"/>
  <c r="F40" i="28"/>
  <c r="D40" i="28"/>
  <c r="G25" i="28"/>
  <c r="D25" i="28"/>
  <c r="C38" i="28"/>
  <c r="F23" i="28"/>
  <c r="G23" i="28"/>
  <c r="D23" i="28"/>
  <c r="H9" i="28"/>
  <c r="C39" i="28"/>
  <c r="D39" i="28"/>
  <c r="E24" i="28"/>
  <c r="G24" i="28"/>
  <c r="D15" i="28"/>
  <c r="B7" i="22"/>
  <c r="G15" i="28"/>
  <c r="E7" i="22"/>
  <c r="F15" i="28"/>
  <c r="D7" i="22"/>
  <c r="F37" i="28"/>
  <c r="D37" i="28"/>
  <c r="E37" i="28"/>
  <c r="G37" i="28"/>
  <c r="H7" i="28"/>
  <c r="F22" i="28"/>
  <c r="B21" i="20"/>
  <c r="E19" i="18"/>
  <c r="B38" i="18"/>
  <c r="F19" i="18"/>
  <c r="C33" i="18"/>
  <c r="D33" i="18"/>
  <c r="E33" i="18"/>
  <c r="B52" i="18"/>
  <c r="F14" i="18"/>
  <c r="E50" i="18"/>
  <c r="F50" i="18"/>
  <c r="E28" i="18"/>
  <c r="F28" i="18"/>
  <c r="C27" i="18"/>
  <c r="D27" i="18"/>
  <c r="E27" i="18"/>
  <c r="B46" i="18"/>
  <c r="F27" i="18"/>
  <c r="E12" i="18"/>
  <c r="F12" i="18"/>
  <c r="B49" i="18"/>
  <c r="C30" i="18"/>
  <c r="D30" i="18"/>
  <c r="E30" i="18"/>
  <c r="F31" i="18"/>
  <c r="E47" i="18"/>
  <c r="F47" i="18"/>
  <c r="C29" i="18"/>
  <c r="D29" i="18"/>
  <c r="E29" i="18"/>
  <c r="B48" i="18"/>
  <c r="F29" i="18"/>
  <c r="E51" i="18"/>
  <c r="F51" i="18"/>
  <c r="F13" i="18"/>
  <c r="F8" i="18"/>
  <c r="E32" i="18"/>
  <c r="F32" i="18"/>
  <c r="C25" i="18"/>
  <c r="D25" i="18"/>
  <c r="E25" i="18"/>
  <c r="F6" i="18"/>
  <c r="D24" i="18"/>
  <c r="E24" i="18"/>
  <c r="F43" i="18"/>
  <c r="D23" i="20"/>
  <c r="B9" i="22"/>
  <c r="J40" i="5"/>
  <c r="J48" i="5"/>
  <c r="J56" i="5"/>
  <c r="J41" i="5"/>
  <c r="J49" i="5"/>
  <c r="J57" i="5"/>
  <c r="K19" i="5"/>
  <c r="J36" i="5"/>
  <c r="J44" i="5"/>
  <c r="J52" i="5"/>
  <c r="D19" i="5"/>
  <c r="P23" i="5"/>
  <c r="B15" i="18"/>
  <c r="B12" i="19"/>
  <c r="F11" i="18"/>
  <c r="F44" i="18"/>
  <c r="C14" i="19"/>
  <c r="D14" i="19"/>
  <c r="E14" i="19"/>
  <c r="G14" i="19"/>
  <c r="B12" i="11"/>
  <c r="C29" i="5"/>
  <c r="C33" i="5"/>
  <c r="C28" i="5"/>
  <c r="C30" i="5"/>
  <c r="C27" i="5"/>
  <c r="C34" i="5"/>
  <c r="C32" i="5"/>
  <c r="C31" i="5"/>
  <c r="B16" i="10"/>
  <c r="B17" i="20"/>
  <c r="E39" i="28"/>
  <c r="G39" i="28"/>
  <c r="C5" i="19"/>
  <c r="F39" i="28"/>
  <c r="H39" i="28"/>
  <c r="E30" i="28"/>
  <c r="G7" i="22"/>
  <c r="H23" i="28"/>
  <c r="D30" i="28"/>
  <c r="F7" i="22"/>
  <c r="H43" i="28"/>
  <c r="H41" i="28"/>
  <c r="G42" i="28"/>
  <c r="E42" i="28"/>
  <c r="D42" i="28"/>
  <c r="F42" i="28"/>
  <c r="H24" i="28"/>
  <c r="H44" i="28"/>
  <c r="H25" i="28"/>
  <c r="H40" i="28"/>
  <c r="E38" i="28"/>
  <c r="E45" i="28"/>
  <c r="K7" i="22"/>
  <c r="F38" i="28"/>
  <c r="G38" i="28"/>
  <c r="D38" i="28"/>
  <c r="H38" i="28"/>
  <c r="D5" i="19"/>
  <c r="G30" i="28"/>
  <c r="I7" i="22"/>
  <c r="E5" i="19"/>
  <c r="B5" i="19"/>
  <c r="B11" i="22"/>
  <c r="H37" i="28"/>
  <c r="F30" i="28"/>
  <c r="H7" i="22"/>
  <c r="H22" i="28"/>
  <c r="C38" i="18"/>
  <c r="D38" i="18"/>
  <c r="E38" i="18"/>
  <c r="B57" i="18"/>
  <c r="F38" i="18"/>
  <c r="C52" i="18"/>
  <c r="D52" i="18"/>
  <c r="E52" i="18"/>
  <c r="F52" i="18"/>
  <c r="F33" i="18"/>
  <c r="C48" i="18"/>
  <c r="D48" i="18"/>
  <c r="E48" i="18"/>
  <c r="C46" i="18"/>
  <c r="D46" i="18"/>
  <c r="E46" i="18"/>
  <c r="C49" i="18"/>
  <c r="D49" i="18"/>
  <c r="E49" i="18"/>
  <c r="F25" i="18"/>
  <c r="F24" i="18"/>
  <c r="C23" i="20"/>
  <c r="J30" i="5"/>
  <c r="J29" i="5"/>
  <c r="J28" i="5"/>
  <c r="O28" i="5"/>
  <c r="C35" i="18"/>
  <c r="G18" i="22"/>
  <c r="J27" i="5"/>
  <c r="O27" i="5"/>
  <c r="B35" i="18"/>
  <c r="F18" i="22"/>
  <c r="J26" i="5"/>
  <c r="J34" i="5"/>
  <c r="O34" i="5"/>
  <c r="E54" i="18"/>
  <c r="M18" i="22"/>
  <c r="J33" i="5"/>
  <c r="J25" i="5"/>
  <c r="J32" i="5"/>
  <c r="J24" i="5"/>
  <c r="J31" i="5"/>
  <c r="J23" i="5"/>
  <c r="L23" i="5"/>
  <c r="B17" i="22"/>
  <c r="F14" i="19"/>
  <c r="O29" i="5"/>
  <c r="D35" i="18"/>
  <c r="H18" i="22"/>
  <c r="O30" i="5"/>
  <c r="E35" i="18"/>
  <c r="I18" i="22"/>
  <c r="O31" i="5"/>
  <c r="B54" i="18"/>
  <c r="J18" i="22"/>
  <c r="O32" i="5"/>
  <c r="C54" i="18"/>
  <c r="K18" i="22"/>
  <c r="O33" i="5"/>
  <c r="D54" i="18"/>
  <c r="L18" i="22"/>
  <c r="E15" i="22"/>
  <c r="E17" i="18"/>
  <c r="C16" i="10"/>
  <c r="D17" i="13"/>
  <c r="D18" i="13"/>
  <c r="D19" i="13"/>
  <c r="B15" i="22"/>
  <c r="B17" i="18"/>
  <c r="C17" i="13"/>
  <c r="C18" i="13"/>
  <c r="C19" i="13"/>
  <c r="B17" i="10"/>
  <c r="C6" i="19" s="1"/>
  <c r="B18" i="20"/>
  <c r="C15" i="22"/>
  <c r="C17" i="18"/>
  <c r="D15" i="22"/>
  <c r="D17" i="18"/>
  <c r="D16" i="10"/>
  <c r="D17" i="10"/>
  <c r="H6" i="19"/>
  <c r="E6" i="19"/>
  <c r="E7" i="19"/>
  <c r="E9" i="19"/>
  <c r="F45" i="28"/>
  <c r="L7" i="22"/>
  <c r="H42" i="28"/>
  <c r="H45" i="28"/>
  <c r="F7" i="11"/>
  <c r="G45" i="28"/>
  <c r="M7" i="22"/>
  <c r="B18" i="10"/>
  <c r="D6" i="19"/>
  <c r="D7" i="19"/>
  <c r="D9" i="19"/>
  <c r="H30" i="28"/>
  <c r="D7" i="11"/>
  <c r="B6" i="19"/>
  <c r="D45" i="28"/>
  <c r="J7" i="22"/>
  <c r="F5" i="19"/>
  <c r="C57" i="18"/>
  <c r="D57" i="18"/>
  <c r="E57" i="18"/>
  <c r="F49" i="18"/>
  <c r="F46" i="18"/>
  <c r="F48" i="18"/>
  <c r="M23" i="5"/>
  <c r="K24" i="5"/>
  <c r="L24" i="5"/>
  <c r="F35" i="18"/>
  <c r="F54" i="18"/>
  <c r="C17" i="20"/>
  <c r="C17" i="10"/>
  <c r="F15" i="22"/>
  <c r="B36" i="18"/>
  <c r="F17" i="18"/>
  <c r="J15" i="22"/>
  <c r="B55" i="18"/>
  <c r="D18" i="10"/>
  <c r="K15" i="22"/>
  <c r="C55" i="18"/>
  <c r="D18" i="20"/>
  <c r="C7" i="19"/>
  <c r="C9" i="19"/>
  <c r="B10" i="11"/>
  <c r="M15" i="22"/>
  <c r="E55" i="18"/>
  <c r="D17" i="20"/>
  <c r="L15" i="22"/>
  <c r="D55" i="18"/>
  <c r="E17" i="13"/>
  <c r="E18" i="13"/>
  <c r="E19" i="13"/>
  <c r="F10" i="11"/>
  <c r="B7" i="19"/>
  <c r="B9" i="19"/>
  <c r="H15" i="22"/>
  <c r="D36" i="18"/>
  <c r="G5" i="19"/>
  <c r="H5" i="19"/>
  <c r="H7" i="19"/>
  <c r="H9" i="19"/>
  <c r="F9" i="11"/>
  <c r="F6" i="11"/>
  <c r="F5" i="11"/>
  <c r="D9" i="11"/>
  <c r="D6" i="11"/>
  <c r="D5" i="11"/>
  <c r="F57" i="18"/>
  <c r="D22" i="20"/>
  <c r="M24" i="5"/>
  <c r="K25" i="5"/>
  <c r="L25" i="5"/>
  <c r="F9" i="19"/>
  <c r="M25" i="5"/>
  <c r="K26" i="5"/>
  <c r="L26" i="5"/>
  <c r="D10" i="11"/>
  <c r="C18" i="20"/>
  <c r="I15" i="22"/>
  <c r="E36" i="18"/>
  <c r="G15" i="22"/>
  <c r="C36" i="18"/>
  <c r="F36" i="18" s="1"/>
  <c r="C18" i="10"/>
  <c r="G6" i="19"/>
  <c r="F6" i="19"/>
  <c r="F55" i="18"/>
  <c r="G7" i="19"/>
  <c r="G9" i="19"/>
  <c r="F7" i="19"/>
  <c r="C18" i="21"/>
  <c r="E11" i="11"/>
  <c r="E12" i="11"/>
  <c r="E10" i="11"/>
  <c r="G12" i="11"/>
  <c r="D18" i="21"/>
  <c r="G11" i="11"/>
  <c r="G10" i="11"/>
  <c r="M26" i="5"/>
  <c r="K27" i="5"/>
  <c r="L27" i="5"/>
  <c r="M27" i="5"/>
  <c r="K28" i="5"/>
  <c r="L28" i="5"/>
  <c r="M28" i="5"/>
  <c r="K29" i="5"/>
  <c r="L29" i="5"/>
  <c r="M29" i="5"/>
  <c r="K30" i="5"/>
  <c r="L30" i="5"/>
  <c r="M30" i="5"/>
  <c r="K31" i="5"/>
  <c r="L31" i="5"/>
  <c r="M31" i="5"/>
  <c r="K32" i="5"/>
  <c r="L32" i="5"/>
  <c r="M32" i="5"/>
  <c r="K33" i="5"/>
  <c r="L33" i="5"/>
  <c r="M33" i="5"/>
  <c r="K34" i="5"/>
  <c r="L34" i="5"/>
  <c r="M34" i="5"/>
  <c r="K35" i="5"/>
  <c r="F30" i="18" l="1"/>
  <c r="F10" i="18"/>
  <c r="J62" i="5"/>
  <c r="J61" i="5"/>
  <c r="J59" i="5"/>
  <c r="J58" i="5"/>
  <c r="J55" i="5"/>
  <c r="J54" i="5"/>
  <c r="J53" i="5"/>
  <c r="J51" i="5"/>
  <c r="J50" i="5"/>
  <c r="J47" i="5"/>
  <c r="J46" i="5"/>
  <c r="J45" i="5"/>
  <c r="J43" i="5"/>
  <c r="J42" i="5"/>
  <c r="J39" i="5"/>
  <c r="J38" i="5"/>
  <c r="J37" i="5"/>
  <c r="J35" i="5"/>
  <c r="C26" i="5"/>
  <c r="C25" i="5"/>
  <c r="C24" i="5"/>
  <c r="C23" i="5"/>
  <c r="C62" i="5"/>
  <c r="C54" i="5"/>
  <c r="C46" i="5"/>
  <c r="H14" i="28"/>
  <c r="H13" i="28"/>
  <c r="H12" i="28"/>
  <c r="H11" i="28"/>
  <c r="H15" i="28" s="1"/>
  <c r="B7" i="11" s="1"/>
  <c r="B9" i="11" l="1"/>
  <c r="B6" i="11"/>
  <c r="B5" i="11" s="1"/>
  <c r="F23" i="5"/>
  <c r="E23" i="5"/>
  <c r="O23" i="5"/>
  <c r="B16" i="18" s="1"/>
  <c r="C63" i="5"/>
  <c r="O24" i="5"/>
  <c r="C16" i="18" s="1"/>
  <c r="C18" i="22" s="1"/>
  <c r="O25" i="5"/>
  <c r="D16" i="18" s="1"/>
  <c r="D18" i="22" s="1"/>
  <c r="O26" i="5"/>
  <c r="E16" i="18" s="1"/>
  <c r="E18" i="22" s="1"/>
  <c r="J63" i="5"/>
  <c r="L35" i="5"/>
  <c r="M35" i="5"/>
  <c r="B22" i="20"/>
  <c r="C22" i="20"/>
  <c r="K36" i="5" l="1"/>
  <c r="M36" i="5"/>
  <c r="B18" i="22"/>
  <c r="F16" i="18"/>
  <c r="B20" i="18"/>
  <c r="D24" i="5"/>
  <c r="F24" i="5"/>
  <c r="B18" i="21"/>
  <c r="C12" i="11"/>
  <c r="C11" i="11"/>
  <c r="C10" i="11"/>
  <c r="D25" i="5" l="1"/>
  <c r="F25" i="5"/>
  <c r="P24" i="5"/>
  <c r="C15" i="18" s="1"/>
  <c r="E24" i="5"/>
  <c r="B16" i="22"/>
  <c r="B21" i="22" s="1"/>
  <c r="B10" i="19"/>
  <c r="K37" i="5"/>
  <c r="L37" i="5" s="1"/>
  <c r="M37" i="5"/>
  <c r="L36" i="5"/>
  <c r="K38" i="5" l="1"/>
  <c r="M38" i="5"/>
  <c r="B11" i="19"/>
  <c r="B23" i="22"/>
  <c r="C5" i="22" s="1"/>
  <c r="C11" i="22" s="1"/>
  <c r="B22" i="22"/>
  <c r="C12" i="19"/>
  <c r="C20" i="18"/>
  <c r="C17" i="22"/>
  <c r="D26" i="5"/>
  <c r="F26" i="5"/>
  <c r="P25" i="5"/>
  <c r="D15" i="18" s="1"/>
  <c r="E25" i="5"/>
  <c r="D20" i="18" l="1"/>
  <c r="D17" i="22"/>
  <c r="D12" i="19"/>
  <c r="D27" i="5"/>
  <c r="F27" i="5"/>
  <c r="P26" i="5"/>
  <c r="E15" i="18" s="1"/>
  <c r="E26" i="5"/>
  <c r="C10" i="19"/>
  <c r="C16" i="22"/>
  <c r="C21" i="22" s="1"/>
  <c r="C22" i="22" s="1"/>
  <c r="C23" i="22"/>
  <c r="D5" i="22" s="1"/>
  <c r="D11" i="22" s="1"/>
  <c r="B13" i="19"/>
  <c r="K39" i="5"/>
  <c r="L39" i="5" s="1"/>
  <c r="M39" i="5"/>
  <c r="L38" i="5"/>
  <c r="K40" i="5" l="1"/>
  <c r="M40" i="5"/>
  <c r="B15" i="19"/>
  <c r="C11" i="19"/>
  <c r="E20" i="18"/>
  <c r="E17" i="22"/>
  <c r="E12" i="19"/>
  <c r="F12" i="19" s="1"/>
  <c r="B13" i="11" s="1"/>
  <c r="F15" i="18"/>
  <c r="D28" i="5"/>
  <c r="F28" i="5"/>
  <c r="E27" i="5"/>
  <c r="P27" i="5"/>
  <c r="B34" i="18" s="1"/>
  <c r="D16" i="22"/>
  <c r="D21" i="22" s="1"/>
  <c r="D10" i="19"/>
  <c r="D11" i="19" l="1"/>
  <c r="D13" i="19" s="1"/>
  <c r="D15" i="19" s="1"/>
  <c r="D22" i="22"/>
  <c r="D23" i="22"/>
  <c r="E5" i="22" s="1"/>
  <c r="E11" i="22" s="1"/>
  <c r="F17" i="22"/>
  <c r="B39" i="18"/>
  <c r="F16" i="22" s="1"/>
  <c r="F21" i="22" s="1"/>
  <c r="F22" i="22" s="1"/>
  <c r="D29" i="5"/>
  <c r="F29" i="5"/>
  <c r="E28" i="5"/>
  <c r="P28" i="5"/>
  <c r="C34" i="18" s="1"/>
  <c r="B24" i="20"/>
  <c r="B25" i="20" s="1"/>
  <c r="B36" i="20" s="1"/>
  <c r="B5" i="21" s="1"/>
  <c r="B20" i="21" s="1"/>
  <c r="F20" i="18"/>
  <c r="C13" i="11"/>
  <c r="E10" i="19"/>
  <c r="E16" i="22"/>
  <c r="E21" i="22" s="1"/>
  <c r="E22" i="22" s="1"/>
  <c r="C13" i="19"/>
  <c r="K41" i="5"/>
  <c r="L41" i="5" s="1"/>
  <c r="M41" i="5"/>
  <c r="L40" i="5"/>
  <c r="K42" i="5" l="1"/>
  <c r="M42" i="5"/>
  <c r="C15" i="19"/>
  <c r="E11" i="19"/>
  <c r="F10" i="19"/>
  <c r="B14" i="11" s="1"/>
  <c r="G17" i="22"/>
  <c r="C39" i="18"/>
  <c r="G16" i="22" s="1"/>
  <c r="G21" i="22" s="1"/>
  <c r="G22" i="22" s="1"/>
  <c r="D30" i="5"/>
  <c r="F30" i="5"/>
  <c r="E29" i="5"/>
  <c r="P29" i="5"/>
  <c r="D34" i="18" s="1"/>
  <c r="E23" i="22"/>
  <c r="F5" i="22" l="1"/>
  <c r="F11" i="22" s="1"/>
  <c r="F23" i="22" s="1"/>
  <c r="G5" i="22" s="1"/>
  <c r="G11" i="22" s="1"/>
  <c r="G23" i="22" s="1"/>
  <c r="H5" i="22" s="1"/>
  <c r="H11" i="22" s="1"/>
  <c r="C11" i="21"/>
  <c r="C12" i="21" s="1"/>
  <c r="D39" i="18"/>
  <c r="H17" i="22"/>
  <c r="D31" i="5"/>
  <c r="F31" i="5"/>
  <c r="E30" i="5"/>
  <c r="P30" i="5"/>
  <c r="E34" i="18" s="1"/>
  <c r="C14" i="11"/>
  <c r="B15" i="11"/>
  <c r="E13" i="19"/>
  <c r="F11" i="19"/>
  <c r="K43" i="5"/>
  <c r="L43" i="5" s="1"/>
  <c r="M43" i="5"/>
  <c r="L42" i="5"/>
  <c r="K44" i="5" l="1"/>
  <c r="M44" i="5"/>
  <c r="E15" i="19"/>
  <c r="F15" i="19" s="1"/>
  <c r="F13" i="19"/>
  <c r="C15" i="11"/>
  <c r="B16" i="11"/>
  <c r="I17" i="22"/>
  <c r="E39" i="18"/>
  <c r="I16" i="22" s="1"/>
  <c r="I21" i="22" s="1"/>
  <c r="I22" i="22" s="1"/>
  <c r="F34" i="18"/>
  <c r="D32" i="5"/>
  <c r="F32" i="5"/>
  <c r="E31" i="5"/>
  <c r="P31" i="5"/>
  <c r="B53" i="18" s="1"/>
  <c r="H16" i="22"/>
  <c r="H21" i="22" s="1"/>
  <c r="H22" i="22" s="1"/>
  <c r="H23" i="22"/>
  <c r="I5" i="22" s="1"/>
  <c r="I11" i="22" s="1"/>
  <c r="I23" i="22" s="1"/>
  <c r="D11" i="21" l="1"/>
  <c r="D12" i="21" s="1"/>
  <c r="J5" i="22"/>
  <c r="J11" i="22" s="1"/>
  <c r="J17" i="22"/>
  <c r="B58" i="18"/>
  <c r="J16" i="22" s="1"/>
  <c r="J21" i="22" s="1"/>
  <c r="J22" i="22" s="1"/>
  <c r="D33" i="5"/>
  <c r="F33" i="5"/>
  <c r="E32" i="5"/>
  <c r="P32" i="5"/>
  <c r="C53" i="18" s="1"/>
  <c r="G12" i="19"/>
  <c r="D13" i="11" s="1"/>
  <c r="C24" i="20"/>
  <c r="C25" i="20" s="1"/>
  <c r="C36" i="20" s="1"/>
  <c r="C5" i="21" s="1"/>
  <c r="C20" i="21" s="1"/>
  <c r="F39" i="18"/>
  <c r="G10" i="19" s="1"/>
  <c r="C16" i="11"/>
  <c r="B20" i="11"/>
  <c r="C20" i="11" s="1"/>
  <c r="K45" i="5"/>
  <c r="L45" i="5" s="1"/>
  <c r="M45" i="5"/>
  <c r="L44" i="5"/>
  <c r="K46" i="5" l="1"/>
  <c r="M46" i="5"/>
  <c r="D14" i="11"/>
  <c r="E14" i="11" s="1"/>
  <c r="G11" i="19"/>
  <c r="G13" i="19" s="1"/>
  <c r="G15" i="19" s="1"/>
  <c r="E13" i="11"/>
  <c r="D15" i="11"/>
  <c r="C58" i="18"/>
  <c r="K17" i="22"/>
  <c r="D34" i="5"/>
  <c r="F34" i="5"/>
  <c r="E33" i="5"/>
  <c r="P33" i="5"/>
  <c r="D53" i="18" s="1"/>
  <c r="J23" i="22"/>
  <c r="K5" i="22" s="1"/>
  <c r="K11" i="22" s="1"/>
  <c r="D58" i="18" l="1"/>
  <c r="L17" i="22"/>
  <c r="D35" i="5"/>
  <c r="E35" i="5" s="1"/>
  <c r="F35" i="5"/>
  <c r="E34" i="5"/>
  <c r="P34" i="5"/>
  <c r="E53" i="18" s="1"/>
  <c r="K16" i="22"/>
  <c r="K21" i="22" s="1"/>
  <c r="E15" i="11"/>
  <c r="D16" i="11"/>
  <c r="K47" i="5"/>
  <c r="L47" i="5" s="1"/>
  <c r="M47" i="5"/>
  <c r="L46" i="5"/>
  <c r="K48" i="5" l="1"/>
  <c r="M48" i="5"/>
  <c r="E16" i="11"/>
  <c r="D20" i="11"/>
  <c r="E20" i="11" s="1"/>
  <c r="K22" i="22"/>
  <c r="K23" i="22"/>
  <c r="L5" i="22" s="1"/>
  <c r="L11" i="22" s="1"/>
  <c r="E58" i="18"/>
  <c r="M17" i="22"/>
  <c r="F53" i="18"/>
  <c r="D36" i="5"/>
  <c r="F36" i="5"/>
  <c r="L16" i="22"/>
  <c r="L21" i="22" s="1"/>
  <c r="L22" i="22" s="1"/>
  <c r="D37" i="5" l="1"/>
  <c r="E37" i="5" s="1"/>
  <c r="F37" i="5"/>
  <c r="E36" i="5"/>
  <c r="D24" i="20"/>
  <c r="D25" i="20" s="1"/>
  <c r="D36" i="20" s="1"/>
  <c r="D5" i="21" s="1"/>
  <c r="D20" i="21" s="1"/>
  <c r="H12" i="19"/>
  <c r="F13" i="11" s="1"/>
  <c r="F58" i="18"/>
  <c r="H10" i="19" s="1"/>
  <c r="M16" i="22"/>
  <c r="M21" i="22" s="1"/>
  <c r="M22" i="22" s="1"/>
  <c r="L23" i="22"/>
  <c r="M5" i="22" s="1"/>
  <c r="M11" i="22" s="1"/>
  <c r="M23" i="22" s="1"/>
  <c r="K49" i="5"/>
  <c r="L49" i="5" s="1"/>
  <c r="M49" i="5"/>
  <c r="L48" i="5"/>
  <c r="K50" i="5" l="1"/>
  <c r="M50" i="5"/>
  <c r="H11" i="19"/>
  <c r="H13" i="19" s="1"/>
  <c r="H15" i="19" s="1"/>
  <c r="F14" i="11"/>
  <c r="G14" i="11" s="1"/>
  <c r="G13" i="11"/>
  <c r="F15" i="11"/>
  <c r="D38" i="5"/>
  <c r="F38" i="5"/>
  <c r="D39" i="5" l="1"/>
  <c r="E39" i="5" s="1"/>
  <c r="F39" i="5"/>
  <c r="E38" i="5"/>
  <c r="G15" i="11"/>
  <c r="F16" i="11"/>
  <c r="K51" i="5"/>
  <c r="L51" i="5" s="1"/>
  <c r="M51" i="5"/>
  <c r="L50" i="5"/>
  <c r="K52" i="5" l="1"/>
  <c r="M52" i="5"/>
  <c r="F20" i="11"/>
  <c r="G20" i="11" s="1"/>
  <c r="G16" i="11"/>
  <c r="D40" i="5"/>
  <c r="F40" i="5"/>
  <c r="D41" i="5" l="1"/>
  <c r="E41" i="5" s="1"/>
  <c r="F41" i="5"/>
  <c r="E40" i="5"/>
  <c r="K53" i="5"/>
  <c r="L53" i="5" s="1"/>
  <c r="M53" i="5"/>
  <c r="L52" i="5"/>
  <c r="K54" i="5" l="1"/>
  <c r="M54" i="5"/>
  <c r="D42" i="5"/>
  <c r="F42" i="5"/>
  <c r="D43" i="5" l="1"/>
  <c r="E43" i="5" s="1"/>
  <c r="F43" i="5"/>
  <c r="E42" i="5"/>
  <c r="K55" i="5"/>
  <c r="L55" i="5" s="1"/>
  <c r="M55" i="5"/>
  <c r="L54" i="5"/>
  <c r="K56" i="5" l="1"/>
  <c r="M56" i="5"/>
  <c r="D44" i="5"/>
  <c r="F44" i="5"/>
  <c r="D45" i="5" l="1"/>
  <c r="E45" i="5" s="1"/>
  <c r="F45" i="5"/>
  <c r="E44" i="5"/>
  <c r="K57" i="5"/>
  <c r="L57" i="5" s="1"/>
  <c r="M57" i="5"/>
  <c r="L56" i="5"/>
  <c r="K58" i="5" l="1"/>
  <c r="M58" i="5"/>
  <c r="D46" i="5"/>
  <c r="F46" i="5"/>
  <c r="D47" i="5" l="1"/>
  <c r="E47" i="5" s="1"/>
  <c r="F47" i="5"/>
  <c r="E46" i="5"/>
  <c r="K59" i="5"/>
  <c r="L59" i="5" s="1"/>
  <c r="M59" i="5"/>
  <c r="L58" i="5"/>
  <c r="K60" i="5" l="1"/>
  <c r="M60" i="5"/>
  <c r="D48" i="5"/>
  <c r="F48" i="5"/>
  <c r="D49" i="5" l="1"/>
  <c r="E49" i="5" s="1"/>
  <c r="F49" i="5"/>
  <c r="E48" i="5"/>
  <c r="K61" i="5"/>
  <c r="L61" i="5" s="1"/>
  <c r="M61" i="5"/>
  <c r="L60" i="5"/>
  <c r="K62" i="5" l="1"/>
  <c r="M62" i="5"/>
  <c r="M63" i="5" s="1"/>
  <c r="D50" i="5"/>
  <c r="F50" i="5"/>
  <c r="D51" i="5" l="1"/>
  <c r="E51" i="5" s="1"/>
  <c r="F51" i="5"/>
  <c r="E50" i="5"/>
  <c r="L62" i="5"/>
  <c r="L63" i="5" s="1"/>
  <c r="K63" i="5"/>
  <c r="D52" i="5" l="1"/>
  <c r="F52" i="5"/>
  <c r="D53" i="5" l="1"/>
  <c r="E53" i="5" s="1"/>
  <c r="F53" i="5"/>
  <c r="E52" i="5"/>
  <c r="D54" i="5" l="1"/>
  <c r="F54" i="5"/>
  <c r="D55" i="5" l="1"/>
  <c r="E55" i="5" s="1"/>
  <c r="F55" i="5"/>
  <c r="E54" i="5"/>
  <c r="D56" i="5" l="1"/>
  <c r="F56" i="5"/>
  <c r="D57" i="5" l="1"/>
  <c r="E57" i="5" s="1"/>
  <c r="F57" i="5"/>
  <c r="E56" i="5"/>
  <c r="D58" i="5" l="1"/>
  <c r="F58" i="5"/>
  <c r="D59" i="5" l="1"/>
  <c r="E59" i="5" s="1"/>
  <c r="F59" i="5"/>
  <c r="E58" i="5"/>
  <c r="D60" i="5" l="1"/>
  <c r="F60" i="5"/>
  <c r="D61" i="5" l="1"/>
  <c r="E61" i="5" s="1"/>
  <c r="F61" i="5"/>
  <c r="E60" i="5"/>
  <c r="D62" i="5" l="1"/>
  <c r="F62" i="5"/>
  <c r="F63" i="5" s="1"/>
  <c r="E62" i="5" l="1"/>
  <c r="E63" i="5" s="1"/>
  <c r="D6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Neumann</author>
    <author>buchholz</author>
    <author>Stadie, Martin</author>
    <author>asas</author>
  </authors>
  <commentList>
    <comment ref="A5" authorId="0" shapeId="0" xr:uid="{A012E251-5A19-49AA-B0C2-DA5A44F1B825}">
      <text>
        <r>
          <rPr>
            <sz val="8"/>
            <color indexed="81"/>
            <rFont val="Tahoma"/>
            <family val="2"/>
          </rPr>
          <t>Miete
Gas/Strom/Wasser/Heizung
Reinigung
Instandhaltung</t>
        </r>
      </text>
    </comment>
    <comment ref="A6" authorId="0" shapeId="0" xr:uid="{AE094FC6-96DA-4949-A5FE-D878C760B53F}">
      <text>
        <r>
          <rPr>
            <sz val="8"/>
            <color indexed="81"/>
            <rFont val="Tahoma"/>
            <family val="2"/>
          </rPr>
          <t>Versicherung
Reparaturen
laufende Betriebskosten
KFZ-Steuern</t>
        </r>
      </text>
    </comment>
    <comment ref="A7" authorId="0" shapeId="0" xr:uid="{B187FD4C-FCE4-4401-93B7-C355B02B1BD9}">
      <text>
        <r>
          <rPr>
            <sz val="8"/>
            <color indexed="81"/>
            <rFont val="Tahoma"/>
            <family val="2"/>
          </rPr>
          <t xml:space="preserve">Prospetmaterial
Anzeigen
Internet
Messen etc.
im 1. Quartal incl. Eröffnungswerbung
</t>
        </r>
      </text>
    </comment>
    <comment ref="A9" authorId="1" shapeId="0" xr:uid="{6A14FDF3-6ABC-4BAC-8505-2D30AEA914D1}">
      <text>
        <r>
          <rPr>
            <sz val="8"/>
            <color indexed="81"/>
            <rFont val="Tahoma"/>
            <family val="2"/>
          </rPr>
          <t>Telefon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Fax
Internet
Porto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0" authorId="0" shapeId="0" xr:uid="{FFFE1BD6-707C-48DD-B40B-9F13D6CA6A77}">
      <text>
        <r>
          <rPr>
            <sz val="8"/>
            <color indexed="81"/>
            <rFont val="Tahoma"/>
            <family val="2"/>
          </rPr>
          <t xml:space="preserve">Absicherung unternehmensspezifischer Risiken:  z. B. Betriebshaftplichtversicherung
Hwk-Beitrag
</t>
        </r>
      </text>
    </comment>
    <comment ref="A11" authorId="1" shapeId="0" xr:uid="{05B6D998-FDCF-45B1-B800-572DD9D576AC}">
      <text>
        <r>
          <rPr>
            <sz val="8"/>
            <color indexed="81"/>
            <rFont val="Tahoma"/>
            <family val="2"/>
          </rPr>
          <t xml:space="preserve">Rechtsberatung
Unternehmensberatung
Steuerberatung
</t>
        </r>
      </text>
    </comment>
    <comment ref="A14" authorId="2" shapeId="0" xr:uid="{711F8D16-D655-467D-8249-4477DA2B4BDB}">
      <text>
        <r>
          <rPr>
            <b/>
            <sz val="9"/>
            <color indexed="81"/>
            <rFont val="Segoe UI"/>
            <charset val="1"/>
          </rPr>
          <t>Stadie, Martin:</t>
        </r>
        <r>
          <rPr>
            <sz val="9"/>
            <color indexed="81"/>
            <rFont val="Segoe UI"/>
            <charset val="1"/>
          </rPr>
          <t xml:space="preserve">
Gründungskosten im 1. Quartal werden aus der Tabelle "Kapitalbedarfsplan" übernommen</t>
        </r>
      </text>
    </comment>
    <comment ref="A15" authorId="2" shapeId="0" xr:uid="{E7ED6150-2F6C-4DDD-8111-6295B9F67675}">
      <text>
        <r>
          <rPr>
            <b/>
            <sz val="9"/>
            <color indexed="81"/>
            <rFont val="Segoe UI"/>
            <charset val="1"/>
          </rPr>
          <t>Stadie, Martin:</t>
        </r>
        <r>
          <rPr>
            <sz val="9"/>
            <color indexed="81"/>
            <rFont val="Segoe UI"/>
            <charset val="1"/>
          </rPr>
          <t xml:space="preserve">
Daten werden aus dem Tabellenblatt "Eigen- &amp; Fremdmittel" übernommen</t>
        </r>
      </text>
    </comment>
    <comment ref="A16" authorId="2" shapeId="0" xr:uid="{D3EAEBE0-FF2C-4755-8B40-FB2B261E88E8}">
      <text>
        <r>
          <rPr>
            <b/>
            <sz val="9"/>
            <color indexed="81"/>
            <rFont val="Segoe UI"/>
            <charset val="1"/>
          </rPr>
          <t>Stadie, Martin:</t>
        </r>
        <r>
          <rPr>
            <sz val="9"/>
            <color indexed="81"/>
            <rFont val="Segoe UI"/>
            <charset val="1"/>
          </rPr>
          <t xml:space="preserve">
Daten werden aus dem Tabellenblatt "Eigen- &amp; Fremdmittel" übernommen</t>
        </r>
      </text>
    </comment>
    <comment ref="A18" authorId="2" shapeId="0" xr:uid="{378D0844-3BF5-4E6B-A9EC-5FD943738FEA}">
      <text>
        <r>
          <rPr>
            <b/>
            <sz val="9"/>
            <color indexed="81"/>
            <rFont val="Segoe UI"/>
            <charset val="1"/>
          </rPr>
          <t>Stadie, Martin:</t>
        </r>
        <r>
          <rPr>
            <sz val="9"/>
            <color indexed="81"/>
            <rFont val="Segoe UI"/>
            <charset val="1"/>
          </rPr>
          <t xml:space="preserve">
Brutto-Arbeitgeber-Löhne, Minijobber, Azubis</t>
        </r>
      </text>
    </comment>
    <comment ref="A19" authorId="3" shapeId="0" xr:uid="{F1917E84-057F-4B8B-90C1-3C1018AAB26D}">
      <text>
        <r>
          <rPr>
            <sz val="8"/>
            <color indexed="81"/>
            <rFont val="Tahoma"/>
            <family val="2"/>
          </rPr>
          <t>Nebenkosten des Geldverkehrs
Entsorgung
Bewirtung
Instandhaltung
Fachliteratur
Bürobedarf
Gewährleistungen etc.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56" authorId="2" shapeId="0" xr:uid="{38EA0EDE-F4B3-49A5-BDE1-2CF5D3E7AEC0}">
      <text>
        <r>
          <rPr>
            <b/>
            <sz val="9"/>
            <color indexed="81"/>
            <rFont val="Tahoma"/>
            <charset val="1"/>
          </rPr>
          <t>Stadie, Martin:</t>
        </r>
        <r>
          <rPr>
            <sz val="9"/>
            <color indexed="81"/>
            <rFont val="Tahoma"/>
            <charset val="1"/>
          </rPr>
          <t xml:space="preserve">
1 Mitarbeiter + 1 Azubi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Stadie, Martin</author>
  </authors>
  <commentList>
    <comment ref="C6" authorId="0" shapeId="0" xr:uid="{C9F8EAC0-D308-4D44-9E25-AC07827BBA67}">
      <text>
        <r>
          <rPr>
            <b/>
            <sz val="9"/>
            <color indexed="81"/>
            <rFont val="Segoe UI"/>
            <charset val="1"/>
          </rPr>
          <t>Stadie, Martin:</t>
        </r>
        <r>
          <rPr>
            <sz val="9"/>
            <color indexed="81"/>
            <rFont val="Segoe UI"/>
            <charset val="1"/>
          </rPr>
          <t xml:space="preserve">
Mindestanzahl "1"</t>
        </r>
      </text>
    </comment>
    <comment ref="B18" authorId="0" shapeId="0" xr:uid="{CCD0BA3D-F9B6-46C4-8AF3-7E04BEA8D820}">
      <text>
        <r>
          <rPr>
            <b/>
            <sz val="9"/>
            <color indexed="81"/>
            <rFont val="Segoe UI"/>
            <charset val="1"/>
          </rPr>
          <t xml:space="preserve">Stadie, Martin:
</t>
        </r>
        <r>
          <rPr>
            <sz val="9"/>
            <color indexed="81"/>
            <rFont val="Segoe UI"/>
            <family val="2"/>
          </rPr>
          <t>hier die</t>
        </r>
        <r>
          <rPr>
            <b/>
            <sz val="9"/>
            <color indexed="81"/>
            <rFont val="Segoe UI"/>
            <charset val="1"/>
          </rPr>
          <t xml:space="preserve"> </t>
        </r>
        <r>
          <rPr>
            <sz val="9"/>
            <color indexed="81"/>
            <rFont val="Segoe UI"/>
            <family val="2"/>
          </rPr>
          <t xml:space="preserve">Steigerung vom 1. zum 2. Geschäftsjahr oder konkrete Werte ab Zelle B22 eintragen
</t>
        </r>
      </text>
    </comment>
    <comment ref="B33" authorId="0" shapeId="0" xr:uid="{9038A67E-94FC-46C4-8382-E6DD0415C849}">
      <text>
        <r>
          <rPr>
            <b/>
            <sz val="9"/>
            <color indexed="81"/>
            <rFont val="Segoe UI"/>
            <family val="2"/>
          </rPr>
          <t xml:space="preserve">Stadie, Martin:
</t>
        </r>
        <r>
          <rPr>
            <sz val="9"/>
            <color indexed="81"/>
            <rFont val="Segoe UI"/>
            <family val="2"/>
          </rPr>
          <t xml:space="preserve">hier die Steigerung vom 2. zum 3. Geschäftsjahr oder konkrete Werte ab Zelle B22 eintragen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OEM</author>
    <author>Martin</author>
  </authors>
  <commentList>
    <comment ref="A17" authorId="0" shapeId="0" xr:uid="{D264BF86-DD10-4C4A-B6AB-4334F186ADF8}">
      <text>
        <r>
          <rPr>
            <b/>
            <sz val="8"/>
            <color indexed="81"/>
            <rFont val="Tahoma"/>
            <family val="2"/>
          </rPr>
          <t>OEM:</t>
        </r>
        <r>
          <rPr>
            <sz val="8"/>
            <color indexed="81"/>
            <rFont val="Tahoma"/>
            <family val="2"/>
          </rPr>
          <t xml:space="preserve">
min. 3 Jahre , max. 10 Jahre, in Schritten von 0,5 Jahren</t>
        </r>
      </text>
    </comment>
    <comment ref="H17" authorId="0" shapeId="0" xr:uid="{061DC7E3-DFD8-451C-8701-AFAACB38A4AB}">
      <text>
        <r>
          <rPr>
            <b/>
            <sz val="8"/>
            <color indexed="81"/>
            <rFont val="Tahoma"/>
            <family val="2"/>
          </rPr>
          <t>OEM:</t>
        </r>
        <r>
          <rPr>
            <sz val="8"/>
            <color indexed="81"/>
            <rFont val="Tahoma"/>
            <family val="2"/>
          </rPr>
          <t xml:space="preserve">
min. 3 Jahre , max. 10 Jahre, in Schritten von 0,5 Jahren</t>
        </r>
      </text>
    </comment>
    <comment ref="A18" authorId="0" shapeId="0" xr:uid="{4ABFDEEC-72D6-47A9-9220-C7246AE71D26}">
      <text>
        <r>
          <rPr>
            <b/>
            <sz val="8"/>
            <color indexed="81"/>
            <rFont val="Tahoma"/>
            <family val="2"/>
          </rPr>
          <t>OEM:</t>
        </r>
        <r>
          <rPr>
            <sz val="8"/>
            <color indexed="81"/>
            <rFont val="Tahoma"/>
            <family val="2"/>
          </rPr>
          <t xml:space="preserve">
min. 0 Jahre max. 3 Jahre, in Schritten von 0,5 Jahren</t>
        </r>
      </text>
    </comment>
    <comment ref="H18" authorId="0" shapeId="0" xr:uid="{C7EEF55E-10EE-4101-943F-85CE2FF57604}">
      <text>
        <r>
          <rPr>
            <b/>
            <sz val="8"/>
            <color indexed="81"/>
            <rFont val="Tahoma"/>
            <family val="2"/>
          </rPr>
          <t>OEM:</t>
        </r>
        <r>
          <rPr>
            <sz val="8"/>
            <color indexed="81"/>
            <rFont val="Tahoma"/>
            <family val="2"/>
          </rPr>
          <t xml:space="preserve">
min. 0 Jahre max. 3 Jahre, in Schritten von 0,5 Jahren</t>
        </r>
      </text>
    </comment>
    <comment ref="A19" authorId="1" shapeId="0" xr:uid="{ABB59315-4E54-4310-9564-8EDE39A7BD41}">
      <text>
        <r>
          <rPr>
            <b/>
            <sz val="9"/>
            <color indexed="81"/>
            <rFont val="Tahoma"/>
            <charset val="1"/>
          </rPr>
          <t>Martin:</t>
        </r>
        <r>
          <rPr>
            <sz val="9"/>
            <color indexed="81"/>
            <rFont val="Tahoma"/>
            <charset val="1"/>
          </rPr>
          <t xml:space="preserve">
Sollzins</t>
        </r>
      </text>
    </comment>
    <comment ref="H19" authorId="1" shapeId="0" xr:uid="{A940199A-908D-4C5D-B47A-22414A81E4F4}">
      <text>
        <r>
          <rPr>
            <b/>
            <sz val="9"/>
            <color indexed="81"/>
            <rFont val="Tahoma"/>
            <charset val="1"/>
          </rPr>
          <t>Martin:</t>
        </r>
        <r>
          <rPr>
            <sz val="9"/>
            <color indexed="81"/>
            <rFont val="Tahoma"/>
            <charset val="1"/>
          </rPr>
          <t xml:space="preserve">
Sollzins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OEM</author>
  </authors>
  <commentList>
    <comment ref="A11" authorId="0" shapeId="0" xr:uid="{BE6A3C7B-1A1C-4A7E-8E58-AD07A910A6AC}">
      <text>
        <r>
          <rPr>
            <sz val="9"/>
            <color indexed="81"/>
            <rFont val="Tahoma"/>
            <family val="2"/>
          </rPr>
          <t xml:space="preserve">Hier tragen Sie bitte alle </t>
        </r>
        <r>
          <rPr>
            <b/>
            <sz val="9"/>
            <color indexed="81"/>
            <rFont val="Tahoma"/>
            <family val="2"/>
          </rPr>
          <t>g</t>
        </r>
        <r>
          <rPr>
            <sz val="9"/>
            <color indexed="81"/>
            <rFont val="Tahoma"/>
            <family val="2"/>
          </rPr>
          <t xml:space="preserve">eringwertigen </t>
        </r>
        <r>
          <rPr>
            <b/>
            <sz val="9"/>
            <color indexed="81"/>
            <rFont val="Tahoma"/>
            <family val="2"/>
          </rPr>
          <t>W</t>
        </r>
        <r>
          <rPr>
            <sz val="9"/>
            <color indexed="81"/>
            <rFont val="Tahoma"/>
            <family val="2"/>
          </rPr>
          <t>irtschafts</t>
        </r>
        <r>
          <rPr>
            <b/>
            <sz val="9"/>
            <color indexed="81"/>
            <rFont val="Tahoma"/>
            <family val="2"/>
          </rPr>
          <t>g</t>
        </r>
        <r>
          <rPr>
            <sz val="9"/>
            <color indexed="81"/>
            <rFont val="Tahoma"/>
            <family val="2"/>
          </rPr>
          <t>üter - zusammegefasst in einer Summe - ein, die Sie im Anschaffungsjahr abschreiben möchten.
Der Einzelwert darf dabei 800 Euro netto nicht überschreiten.</t>
        </r>
      </text>
    </comment>
    <comment ref="A12" authorId="0" shapeId="0" xr:uid="{F9F1148D-29DE-4EC4-8367-7C70F58644FB}">
      <text>
        <r>
          <rPr>
            <sz val="9"/>
            <color indexed="81"/>
            <rFont val="Tahoma"/>
            <family val="2"/>
          </rPr>
          <t xml:space="preserve">Hier tragen Sie bitte alle Wirtschaftsgüter - in Summe - ein, die über einen Zeitraum von 5 Jahren abgeschrieben werden sollen.
</t>
        </r>
      </text>
    </comment>
  </commentList>
</comments>
</file>

<file path=xl/sharedStrings.xml><?xml version="1.0" encoding="utf-8"?>
<sst xmlns="http://schemas.openxmlformats.org/spreadsheetml/2006/main" count="393" uniqueCount="214">
  <si>
    <t>.</t>
  </si>
  <si>
    <t>1. Geschäftsjahr</t>
  </si>
  <si>
    <t>Betrieblicher Aufwand</t>
  </si>
  <si>
    <t>1. Quartal</t>
  </si>
  <si>
    <t>2. Quartal</t>
  </si>
  <si>
    <t>3. Quartal</t>
  </si>
  <si>
    <t>4. Quartal</t>
  </si>
  <si>
    <t>Gesamt</t>
  </si>
  <si>
    <t>Miete und Nebenkosten</t>
  </si>
  <si>
    <t>Eigene Fahrzeugkosten</t>
  </si>
  <si>
    <t>Werbekosten</t>
  </si>
  <si>
    <t xml:space="preserve">Reisekosten und Spesen </t>
  </si>
  <si>
    <t xml:space="preserve">Kommunikationskosten </t>
  </si>
  <si>
    <t>Versicherungen/Beiträge/Gebühren</t>
  </si>
  <si>
    <t>Beratungskosten / Buchhaltung</t>
  </si>
  <si>
    <t>Reparaturen und Wartung</t>
  </si>
  <si>
    <t>Leasing / Lizenzgebühren</t>
  </si>
  <si>
    <t>Gründungskosten / Fortbildungen</t>
  </si>
  <si>
    <t>Zinsen</t>
  </si>
  <si>
    <t>Tilgung</t>
  </si>
  <si>
    <t>Investitionen / Materialeinkauf</t>
  </si>
  <si>
    <t>Personalkosten</t>
  </si>
  <si>
    <t>sonstiger Aufwand</t>
  </si>
  <si>
    <t>Summe Aufwand</t>
  </si>
  <si>
    <t>2. Geschäftsjahr</t>
  </si>
  <si>
    <t>Fortbildungen</t>
  </si>
  <si>
    <t>3. Geschäftsjahr</t>
  </si>
  <si>
    <t>Umsatzanteil pro Quartal in %</t>
  </si>
  <si>
    <t>Summe</t>
  </si>
  <si>
    <t xml:space="preserve">Produkte oder </t>
  </si>
  <si>
    <t>Umsatz p.a. oder</t>
  </si>
  <si>
    <t>Umsatz 1. Geschäftsjahr</t>
  </si>
  <si>
    <t xml:space="preserve">Dienstleistungen </t>
  </si>
  <si>
    <t>Ø Preis pro Einheit</t>
  </si>
  <si>
    <t>Anzahl</t>
  </si>
  <si>
    <t>Marge (Aufschlag in %)</t>
  </si>
  <si>
    <t>Abrechenbare Stunden</t>
  </si>
  <si>
    <t>Projekt</t>
  </si>
  <si>
    <t>Material Baustelle</t>
  </si>
  <si>
    <t>Material Direktverkauf</t>
  </si>
  <si>
    <t xml:space="preserve">Summe </t>
  </si>
  <si>
    <t>Steigerung in %</t>
  </si>
  <si>
    <t>Umsatz 2. Geschäftsjahr</t>
  </si>
  <si>
    <t xml:space="preserve"> </t>
  </si>
  <si>
    <t>Summe Umsatz</t>
  </si>
  <si>
    <t>Umsatz 3. Geschäftsjahr</t>
  </si>
  <si>
    <r>
      <t>Eigenmittel</t>
    </r>
    <r>
      <rPr>
        <sz val="10"/>
        <rFont val="Arial"/>
        <family val="2"/>
      </rPr>
      <t xml:space="preserve"> (zinsfrei)</t>
    </r>
  </si>
  <si>
    <t>Bargeld</t>
  </si>
  <si>
    <t>Eigenleistungen</t>
  </si>
  <si>
    <t>Meistergründungsprämie</t>
  </si>
  <si>
    <r>
      <t xml:space="preserve">Fremdmittel </t>
    </r>
    <r>
      <rPr>
        <sz val="10"/>
        <rFont val="Arial"/>
        <family val="2"/>
      </rPr>
      <t>(zinsgebunden)</t>
    </r>
  </si>
  <si>
    <t>Kreditprogramm Nr. 1</t>
  </si>
  <si>
    <t>z.B. KfW-Kredit</t>
  </si>
  <si>
    <t>Kreditprogramm Nr. 2</t>
  </si>
  <si>
    <t>z.B. Hausbank</t>
  </si>
  <si>
    <t xml:space="preserve">Kreditbetrag </t>
  </si>
  <si>
    <t xml:space="preserve">  EUR</t>
  </si>
  <si>
    <t>Auszahlungssatz</t>
  </si>
  <si>
    <t xml:space="preserve">  %</t>
  </si>
  <si>
    <t>Auszahlungsbetrag</t>
  </si>
  <si>
    <t xml:space="preserve">Laufzeit </t>
  </si>
  <si>
    <t xml:space="preserve">  Jahre</t>
  </si>
  <si>
    <t>Tilgungsfreie Zeit</t>
  </si>
  <si>
    <t xml:space="preserve">Nominalzinssatz </t>
  </si>
  <si>
    <t>Quartal</t>
  </si>
  <si>
    <t>Rate</t>
  </si>
  <si>
    <t>Restschuld</t>
  </si>
  <si>
    <t>1. Jahr</t>
  </si>
  <si>
    <t>1.</t>
  </si>
  <si>
    <t>2.</t>
  </si>
  <si>
    <t>3.</t>
  </si>
  <si>
    <t>4.</t>
  </si>
  <si>
    <t>2. Jahr</t>
  </si>
  <si>
    <t>5.</t>
  </si>
  <si>
    <t>6.</t>
  </si>
  <si>
    <t>7.</t>
  </si>
  <si>
    <t>8.</t>
  </si>
  <si>
    <t>3. Jahr</t>
  </si>
  <si>
    <t>9.</t>
  </si>
  <si>
    <t>10.</t>
  </si>
  <si>
    <t>11.</t>
  </si>
  <si>
    <t>12.</t>
  </si>
  <si>
    <t>4. Jahr</t>
  </si>
  <si>
    <t>13.</t>
  </si>
  <si>
    <t>14.</t>
  </si>
  <si>
    <t>15.</t>
  </si>
  <si>
    <t>16.</t>
  </si>
  <si>
    <t>5. Jahr</t>
  </si>
  <si>
    <t>17.</t>
  </si>
  <si>
    <t>18.</t>
  </si>
  <si>
    <t>19.</t>
  </si>
  <si>
    <t>20.</t>
  </si>
  <si>
    <t>6. Jahr</t>
  </si>
  <si>
    <t>21.</t>
  </si>
  <si>
    <t>22.</t>
  </si>
  <si>
    <t>23.</t>
  </si>
  <si>
    <t>24.</t>
  </si>
  <si>
    <t>7. Jahr</t>
  </si>
  <si>
    <t>25.</t>
  </si>
  <si>
    <t>26.</t>
  </si>
  <si>
    <t>27.</t>
  </si>
  <si>
    <t>28.</t>
  </si>
  <si>
    <t>8. Jahr</t>
  </si>
  <si>
    <t>29.</t>
  </si>
  <si>
    <t>30.</t>
  </si>
  <si>
    <t>31.</t>
  </si>
  <si>
    <t>32.</t>
  </si>
  <si>
    <t>9. Jahr</t>
  </si>
  <si>
    <t>33.</t>
  </si>
  <si>
    <t>34.</t>
  </si>
  <si>
    <t>35.</t>
  </si>
  <si>
    <t>36.</t>
  </si>
  <si>
    <t>10. Jahr</t>
  </si>
  <si>
    <t>37.</t>
  </si>
  <si>
    <t>38.</t>
  </si>
  <si>
    <t>39.</t>
  </si>
  <si>
    <t>40.</t>
  </si>
  <si>
    <t>Gesamtsumme</t>
  </si>
  <si>
    <t xml:space="preserve">1. Jahr </t>
  </si>
  <si>
    <t xml:space="preserve">2. Jahr </t>
  </si>
  <si>
    <t xml:space="preserve">3. Jahr </t>
  </si>
  <si>
    <t>1.- 4. Quartal</t>
  </si>
  <si>
    <t>Finanzierungsbedarf gesamt</t>
  </si>
  <si>
    <t>1. Eigenmittel (zinsfrei)</t>
  </si>
  <si>
    <t>Liquidität aus dem Vorjahr</t>
  </si>
  <si>
    <t>2. Fremdmittel (zinsgebunden)</t>
  </si>
  <si>
    <t>-</t>
  </si>
  <si>
    <t>3. Einnahmen aus Betriebsertrag</t>
  </si>
  <si>
    <t>./. Unterdeckung       + Überdeckung</t>
  </si>
  <si>
    <t>Eintragungen bitte nur in die gelben Felder!</t>
  </si>
  <si>
    <t>Langfristige Investitionen</t>
  </si>
  <si>
    <t>Umbauten / Renovierungen</t>
  </si>
  <si>
    <t>Werkzeuge und Geräte</t>
  </si>
  <si>
    <t>Maschinen</t>
  </si>
  <si>
    <t>Fahrzeuge</t>
  </si>
  <si>
    <t>Privateinlage (Werkzeuge u.ä.)</t>
  </si>
  <si>
    <t>Privateinlage (Fahrzeuge u.ä.)</t>
  </si>
  <si>
    <t>GWG (Kosten &lt;800 EUR)</t>
  </si>
  <si>
    <r>
      <t xml:space="preserve">Pool (Kosten </t>
    </r>
    <r>
      <rPr>
        <sz val="10"/>
        <rFont val="Calibri"/>
        <family val="2"/>
      </rPr>
      <t>≥</t>
    </r>
    <r>
      <rPr>
        <sz val="10"/>
        <rFont val="Arial"/>
        <family val="2"/>
      </rPr>
      <t>800 EUR &amp; &lt;1.000 EUR)</t>
    </r>
  </si>
  <si>
    <t>Kurzfristige Investitionen</t>
  </si>
  <si>
    <t>Material u. Warenlager - Erstausstattung</t>
  </si>
  <si>
    <t>Materialeinkauf über das Geschäftsjahr</t>
  </si>
  <si>
    <t>Gesamtsumme Investitionen</t>
  </si>
  <si>
    <t>Abschreibung in Jahren</t>
  </si>
  <si>
    <t>Gesamtsumme Abschreibungen</t>
  </si>
  <si>
    <t>1. Langfristige Investitionen</t>
  </si>
  <si>
    <t>2. Kurzfristige Investitionen</t>
  </si>
  <si>
    <t>3. Betriebsmittel</t>
  </si>
  <si>
    <t>Sonstige Kosten</t>
  </si>
  <si>
    <t>Zinsen / Tilgung</t>
  </si>
  <si>
    <t>4. Gründungskosten</t>
  </si>
  <si>
    <t>Gewerbeanmeldung</t>
  </si>
  <si>
    <t>Eintragung Handwerksrolle</t>
  </si>
  <si>
    <t>Notarkosten</t>
  </si>
  <si>
    <t>Beratungen</t>
  </si>
  <si>
    <t>5. Privatentnahme</t>
  </si>
  <si>
    <t>Gesamter Kapitalbedarf</t>
  </si>
  <si>
    <t xml:space="preserve">1. Geschäftsjahr </t>
  </si>
  <si>
    <t xml:space="preserve">2. Geschäftsjahr </t>
  </si>
  <si>
    <t xml:space="preserve">3. Geschäftsjahr </t>
  </si>
  <si>
    <t>Saldo des Vorquartals</t>
  </si>
  <si>
    <t>1. Zuflüsse / Einnahmen</t>
  </si>
  <si>
    <t>1.1 Umsatz</t>
  </si>
  <si>
    <t>1.2 Eigenmittel</t>
  </si>
  <si>
    <t>1.3 Fremdmittel</t>
  </si>
  <si>
    <t>1.4 Sonstige Zuflüsse</t>
  </si>
  <si>
    <t>Summe Liquiditätszugang</t>
  </si>
  <si>
    <t>2. Auszahlungen</t>
  </si>
  <si>
    <t>2.1 Investitionen</t>
  </si>
  <si>
    <t>2.2 Personalkosten</t>
  </si>
  <si>
    <t>2.3 Material- &amp; Wareneinkauf</t>
  </si>
  <si>
    <t>2.4 Betriebl. Ausgaben</t>
  </si>
  <si>
    <t>2.5 Zinsen</t>
  </si>
  <si>
    <t>2.6 Tilgung</t>
  </si>
  <si>
    <t>2.7 Privatentnahmen</t>
  </si>
  <si>
    <t>2.8 Sonstige Auszahlungen</t>
  </si>
  <si>
    <t>Summe Liquiditätsabgang</t>
  </si>
  <si>
    <t>3. Liquiditätssaldo pro Quartal</t>
  </si>
  <si>
    <t>4. Liquiditätssaldo kummuliert</t>
  </si>
  <si>
    <t>1. Qu.</t>
  </si>
  <si>
    <t>2. Qu.</t>
  </si>
  <si>
    <t>3. Qu.</t>
  </si>
  <si>
    <t>4. Qu.</t>
  </si>
  <si>
    <t>1.- 4. Qu.</t>
  </si>
  <si>
    <t>Nettoumsatz</t>
  </si>
  <si>
    <t>./. Wareneinsatz</t>
  </si>
  <si>
    <t>= Rohgewinn I</t>
  </si>
  <si>
    <t>./. Personalkosten</t>
  </si>
  <si>
    <t>= Rohgewinn II</t>
  </si>
  <si>
    <t>./. sonstige Kosten</t>
  </si>
  <si>
    <t>= erweiterter cash-flow</t>
  </si>
  <si>
    <t>./. Zinsen</t>
  </si>
  <si>
    <t>= cash-flow</t>
  </si>
  <si>
    <t>./. Afa</t>
  </si>
  <si>
    <t>= Reingewinn vor Steuern</t>
  </si>
  <si>
    <t>Euro</t>
  </si>
  <si>
    <t>%</t>
  </si>
  <si>
    <t>Umsatzerlöse (brutto)</t>
  </si>
  <si>
    <t xml:space="preserve">   - Umsatzsteuer</t>
  </si>
  <si>
    <t>Mwst.Satz</t>
  </si>
  <si>
    <t>Umsatzerlöse (netto)</t>
  </si>
  <si>
    <t xml:space="preserve">     Sonstige betriebl. Erträge</t>
  </si>
  <si>
    <t>Betriebsertrag</t>
  </si>
  <si>
    <t xml:space="preserve">   - Wareneinkauf / Materialaufwand</t>
  </si>
  <si>
    <t xml:space="preserve">   - Personalaufwand</t>
  </si>
  <si>
    <t xml:space="preserve">   - Normalabschreibung (AfA)</t>
  </si>
  <si>
    <t xml:space="preserve">   - Zinsaufwand</t>
  </si>
  <si>
    <t xml:space="preserve">   - Sonstiger betriebl. Aufwand</t>
  </si>
  <si>
    <t>Betriebsaufwand</t>
  </si>
  <si>
    <t>Betriebsergebnis</t>
  </si>
  <si>
    <t xml:space="preserve">     Öffentliche Zuschüsse/ Zulagen</t>
  </si>
  <si>
    <t xml:space="preserve">     Sonstige neutrale Erträge</t>
  </si>
  <si>
    <t xml:space="preserve">   - Neutrale Aufwendungen</t>
  </si>
  <si>
    <t>Ausgewiesenes Ergebnis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</si>
</sst>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D_M_-;\-* #,##0.00\ _D_M_-;_-* &quot;-&quot;??\ _D_M_-;_-@_-"/>
    <numFmt numFmtId="165" formatCode="_-* #,##0.00\ [$€-1]_-;\-* #,##0.00\ [$€-1]_-;_-* &quot;-&quot;??\ [$€-1]_-"/>
    <numFmt numFmtId="166" formatCode="0.0"/>
    <numFmt numFmtId="167" formatCode="_-* #,##0\ _D_M_-;\-* #,##0\ _D_M_-;_-* &quot;-&quot;??\ _D_M_-;_-@_-"/>
  </numFmts>
  <fonts count="42">
    <font>
      <sz val="10"/>
      <name val="Arial"/>
    </font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Arial"/>
      <family val="2"/>
    </font>
    <font>
      <sz val="9"/>
      <name val="Arial"/>
      <family val="2"/>
    </font>
    <font>
      <sz val="16"/>
      <name val="Arial"/>
      <family val="2"/>
    </font>
    <font>
      <b/>
      <sz val="9"/>
      <name val="Arial"/>
      <family val="2"/>
    </font>
    <font>
      <b/>
      <sz val="10"/>
      <color indexed="12"/>
      <name val="Arial"/>
      <family val="2"/>
    </font>
    <font>
      <sz val="9"/>
      <color indexed="9"/>
      <name val="Arial"/>
      <family val="2"/>
    </font>
    <font>
      <b/>
      <sz val="8"/>
      <color indexed="51"/>
      <name val="MS Sans Serif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9"/>
      <color indexed="12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6"/>
      <color indexed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2"/>
    </font>
    <font>
      <b/>
      <i/>
      <sz val="1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indexed="10"/>
      <name val="Arial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275">
    <xf numFmtId="0" fontId="0" fillId="0" borderId="0" xfId="0"/>
    <xf numFmtId="0" fontId="12" fillId="0" borderId="0" xfId="0" applyFont="1" applyProtection="1">
      <protection hidden="1"/>
    </xf>
    <xf numFmtId="3" fontId="0" fillId="2" borderId="1" xfId="0" applyNumberFormat="1" applyFill="1" applyBorder="1" applyAlignment="1" applyProtection="1">
      <alignment vertical="center"/>
      <protection locked="0"/>
    </xf>
    <xf numFmtId="0" fontId="14" fillId="3" borderId="2" xfId="0" applyFont="1" applyFill="1" applyBorder="1" applyAlignment="1" applyProtection="1">
      <alignment wrapText="1"/>
      <protection hidden="1"/>
    </xf>
    <xf numFmtId="0" fontId="5" fillId="3" borderId="3" xfId="0" applyFont="1" applyFill="1" applyBorder="1" applyAlignment="1" applyProtection="1">
      <alignment horizontal="center"/>
      <protection hidden="1"/>
    </xf>
    <xf numFmtId="49" fontId="22" fillId="3" borderId="4" xfId="0" applyNumberFormat="1" applyFont="1" applyFill="1" applyBorder="1" applyAlignment="1" applyProtection="1">
      <alignment wrapText="1"/>
      <protection hidden="1"/>
    </xf>
    <xf numFmtId="0" fontId="20" fillId="4" borderId="0" xfId="3" applyFont="1" applyFill="1" applyAlignment="1" applyProtection="1">
      <protection hidden="1"/>
    </xf>
    <xf numFmtId="0" fontId="12" fillId="4" borderId="0" xfId="0" applyFont="1" applyFill="1" applyProtection="1">
      <protection hidden="1"/>
    </xf>
    <xf numFmtId="49" fontId="23" fillId="4" borderId="5" xfId="0" applyNumberFormat="1" applyFont="1" applyFill="1" applyBorder="1" applyProtection="1">
      <protection hidden="1"/>
    </xf>
    <xf numFmtId="49" fontId="23" fillId="4" borderId="0" xfId="0" applyNumberFormat="1" applyFont="1" applyFill="1" applyProtection="1">
      <protection hidden="1"/>
    </xf>
    <xf numFmtId="0" fontId="23" fillId="4" borderId="0" xfId="0" applyFont="1" applyFill="1" applyProtection="1">
      <protection hidden="1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center"/>
      <protection hidden="1"/>
    </xf>
    <xf numFmtId="0" fontId="20" fillId="0" borderId="7" xfId="3" applyFont="1" applyBorder="1" applyAlignment="1" applyProtection="1"/>
    <xf numFmtId="0" fontId="0" fillId="0" borderId="7" xfId="0" applyBorder="1"/>
    <xf numFmtId="0" fontId="16" fillId="2" borderId="1" xfId="0" applyFont="1" applyFill="1" applyBorder="1" applyAlignment="1" applyProtection="1">
      <alignment horizontal="left"/>
      <protection locked="0"/>
    </xf>
    <xf numFmtId="0" fontId="5" fillId="0" borderId="1" xfId="0" applyFont="1" applyBorder="1"/>
    <xf numFmtId="0" fontId="5" fillId="4" borderId="1" xfId="0" applyFont="1" applyFill="1" applyBorder="1" applyAlignment="1">
      <alignment horizontal="left"/>
    </xf>
    <xf numFmtId="0" fontId="14" fillId="5" borderId="1" xfId="0" applyFont="1" applyFill="1" applyBorder="1"/>
    <xf numFmtId="3" fontId="15" fillId="5" borderId="1" xfId="0" applyNumberFormat="1" applyFont="1" applyFill="1" applyBorder="1" applyAlignment="1">
      <alignment horizontal="center"/>
    </xf>
    <xf numFmtId="0" fontId="25" fillId="4" borderId="0" xfId="3" applyFont="1" applyFill="1" applyAlignment="1" applyProtection="1">
      <protection locked="0"/>
    </xf>
    <xf numFmtId="0" fontId="25" fillId="4" borderId="0" xfId="3" applyFont="1" applyFill="1" applyAlignment="1" applyProtection="1">
      <alignment horizontal="center"/>
      <protection locked="0"/>
    </xf>
    <xf numFmtId="0" fontId="17" fillId="4" borderId="0" xfId="0" applyFont="1" applyFill="1" applyProtection="1">
      <protection locked="0"/>
    </xf>
    <xf numFmtId="0" fontId="16" fillId="3" borderId="8" xfId="0" applyFont="1" applyFill="1" applyBorder="1" applyAlignment="1" applyProtection="1">
      <alignment horizontal="center" wrapText="1"/>
      <protection locked="0"/>
    </xf>
    <xf numFmtId="0" fontId="17" fillId="0" borderId="0" xfId="0" applyFont="1" applyProtection="1">
      <protection locked="0"/>
    </xf>
    <xf numFmtId="10" fontId="16" fillId="4" borderId="0" xfId="0" applyNumberFormat="1" applyFont="1" applyFill="1" applyAlignment="1" applyProtection="1">
      <alignment horizontal="center"/>
      <protection locked="0"/>
    </xf>
    <xf numFmtId="0" fontId="16" fillId="4" borderId="0" xfId="0" applyFont="1" applyFill="1" applyProtection="1">
      <protection locked="0"/>
    </xf>
    <xf numFmtId="0" fontId="16" fillId="2" borderId="1" xfId="0" applyFont="1" applyFill="1" applyBorder="1" applyAlignment="1" applyProtection="1">
      <alignment horizontal="center"/>
      <protection locked="0"/>
    </xf>
    <xf numFmtId="0" fontId="21" fillId="4" borderId="0" xfId="0" applyFont="1" applyFill="1" applyProtection="1">
      <protection locked="0"/>
    </xf>
    <xf numFmtId="0" fontId="27" fillId="0" borderId="0" xfId="0" applyFont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5" fillId="4" borderId="0" xfId="0" applyFont="1" applyFill="1" applyAlignment="1" applyProtection="1">
      <alignment horizontal="center"/>
      <protection locked="0"/>
    </xf>
    <xf numFmtId="167" fontId="0" fillId="4" borderId="1" xfId="2" applyNumberFormat="1" applyFont="1" applyFill="1" applyBorder="1" applyProtection="1"/>
    <xf numFmtId="4" fontId="0" fillId="4" borderId="1" xfId="2" applyNumberFormat="1" applyFont="1" applyFill="1" applyBorder="1" applyProtection="1"/>
    <xf numFmtId="0" fontId="0" fillId="4" borderId="0" xfId="0" applyFill="1"/>
    <xf numFmtId="0" fontId="0" fillId="4" borderId="0" xfId="0" applyFill="1" applyAlignment="1">
      <alignment vertical="center"/>
    </xf>
    <xf numFmtId="0" fontId="0" fillId="3" borderId="1" xfId="0" applyFill="1" applyBorder="1" applyAlignment="1">
      <alignment horizontal="center"/>
    </xf>
    <xf numFmtId="167" fontId="0" fillId="4" borderId="1" xfId="2" applyNumberFormat="1" applyFont="1" applyFill="1" applyBorder="1" applyAlignment="1" applyProtection="1">
      <alignment horizontal="center"/>
    </xf>
    <xf numFmtId="4" fontId="1" fillId="4" borderId="1" xfId="2" applyNumberFormat="1" applyFont="1" applyFill="1" applyBorder="1" applyProtection="1"/>
    <xf numFmtId="167" fontId="3" fillId="0" borderId="14" xfId="2" applyNumberFormat="1" applyFont="1" applyFill="1" applyBorder="1" applyAlignment="1" applyProtection="1">
      <alignment horizontal="center"/>
    </xf>
    <xf numFmtId="0" fontId="20" fillId="4" borderId="0" xfId="3" applyFont="1" applyFill="1" applyAlignment="1" applyProtection="1">
      <protection locked="0"/>
    </xf>
    <xf numFmtId="0" fontId="0" fillId="4" borderId="0" xfId="0" applyFill="1" applyProtection="1">
      <protection locked="0"/>
    </xf>
    <xf numFmtId="0" fontId="0" fillId="0" borderId="0" xfId="0" applyProtection="1">
      <protection locked="0"/>
    </xf>
    <xf numFmtId="0" fontId="18" fillId="4" borderId="0" xfId="0" applyFont="1" applyFill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4" fillId="4" borderId="0" xfId="0" applyFont="1" applyFill="1" applyProtection="1">
      <protection locked="0"/>
    </xf>
    <xf numFmtId="167" fontId="0" fillId="2" borderId="1" xfId="2" applyNumberFormat="1" applyFont="1" applyFill="1" applyBorder="1" applyProtection="1">
      <protection locked="0"/>
    </xf>
    <xf numFmtId="0" fontId="28" fillId="4" borderId="0" xfId="0" applyFont="1" applyFill="1" applyAlignment="1" applyProtection="1">
      <alignment horizontal="left"/>
      <protection locked="0"/>
    </xf>
    <xf numFmtId="0" fontId="35" fillId="4" borderId="0" xfId="0" applyFont="1" applyFill="1" applyProtection="1"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0" fillId="4" borderId="0" xfId="0" applyFont="1" applyFill="1" applyProtection="1">
      <protection locked="0"/>
    </xf>
    <xf numFmtId="4" fontId="0" fillId="2" borderId="1" xfId="2" applyNumberFormat="1" applyFont="1" applyFill="1" applyBorder="1" applyProtection="1">
      <protection locked="0"/>
    </xf>
    <xf numFmtId="167" fontId="41" fillId="4" borderId="0" xfId="0" applyNumberFormat="1" applyFont="1" applyFill="1" applyProtection="1">
      <protection locked="0"/>
    </xf>
    <xf numFmtId="0" fontId="41" fillId="4" borderId="0" xfId="0" applyFont="1" applyFill="1" applyProtection="1">
      <protection locked="0"/>
    </xf>
    <xf numFmtId="4" fontId="0" fillId="2" borderId="1" xfId="2" applyNumberFormat="1" applyFont="1" applyFill="1" applyBorder="1" applyAlignment="1" applyProtection="1">
      <alignment horizontal="right"/>
      <protection locked="0"/>
    </xf>
    <xf numFmtId="0" fontId="0" fillId="4" borderId="0" xfId="0" applyFill="1" applyAlignment="1" applyProtection="1">
      <alignment vertical="center"/>
      <protection locked="0"/>
    </xf>
    <xf numFmtId="4" fontId="1" fillId="4" borderId="1" xfId="2" applyNumberFormat="1" applyFont="1" applyFill="1" applyBorder="1" applyProtection="1">
      <protection locked="0"/>
    </xf>
    <xf numFmtId="4" fontId="1" fillId="6" borderId="1" xfId="2" applyNumberFormat="1" applyFont="1" applyFill="1" applyBorder="1" applyProtection="1">
      <protection locked="0"/>
    </xf>
    <xf numFmtId="4" fontId="1" fillId="4" borderId="0" xfId="2" applyNumberFormat="1" applyFont="1" applyFill="1" applyBorder="1" applyProtection="1">
      <protection locked="0"/>
    </xf>
    <xf numFmtId="0" fontId="24" fillId="4" borderId="0" xfId="0" applyFont="1" applyFill="1" applyProtection="1">
      <protection locked="0"/>
    </xf>
    <xf numFmtId="0" fontId="20" fillId="4" borderId="0" xfId="3" applyFont="1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24" fillId="4" borderId="0" xfId="0" applyFont="1" applyFill="1" applyAlignment="1" applyProtection="1">
      <alignment vertical="center"/>
      <protection locked="0"/>
    </xf>
    <xf numFmtId="0" fontId="0" fillId="0" borderId="10" xfId="0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vertical="center"/>
    </xf>
    <xf numFmtId="3" fontId="0" fillId="0" borderId="1" xfId="2" applyNumberFormat="1" applyFont="1" applyBorder="1" applyAlignment="1" applyProtection="1">
      <alignment horizontal="right" vertical="center"/>
    </xf>
    <xf numFmtId="0" fontId="0" fillId="4" borderId="17" xfId="0" applyFill="1" applyBorder="1" applyAlignment="1">
      <alignment vertical="center"/>
    </xf>
    <xf numFmtId="3" fontId="0" fillId="4" borderId="0" xfId="0" applyNumberFormat="1" applyFill="1" applyAlignment="1">
      <alignment horizontal="right" vertical="center"/>
    </xf>
    <xf numFmtId="3" fontId="0" fillId="4" borderId="18" xfId="0" applyNumberFormat="1" applyFill="1" applyBorder="1" applyAlignment="1">
      <alignment horizontal="right" vertical="center"/>
    </xf>
    <xf numFmtId="3" fontId="0" fillId="0" borderId="1" xfId="2" applyNumberFormat="1" applyFont="1" applyBorder="1" applyAlignment="1" applyProtection="1">
      <alignment horizontal="left" vertical="center"/>
    </xf>
    <xf numFmtId="49" fontId="3" fillId="0" borderId="1" xfId="0" applyNumberFormat="1" applyFont="1" applyBorder="1" applyAlignment="1">
      <alignment vertical="center"/>
    </xf>
    <xf numFmtId="3" fontId="3" fillId="0" borderId="1" xfId="2" applyNumberFormat="1" applyFont="1" applyBorder="1" applyAlignment="1" applyProtection="1">
      <alignment horizontal="right" vertical="center"/>
    </xf>
    <xf numFmtId="49" fontId="0" fillId="0" borderId="17" xfId="0" applyNumberFormat="1" applyBorder="1" applyAlignment="1">
      <alignment vertical="center"/>
    </xf>
    <xf numFmtId="3" fontId="0" fillId="0" borderId="0" xfId="0" applyNumberFormat="1" applyAlignment="1">
      <alignment horizontal="right" vertical="center"/>
    </xf>
    <xf numFmtId="3" fontId="0" fillId="0" borderId="18" xfId="0" applyNumberFormat="1" applyBorder="1" applyAlignment="1">
      <alignment horizontal="right" vertical="center"/>
    </xf>
    <xf numFmtId="0" fontId="3" fillId="0" borderId="17" xfId="0" applyFont="1" applyBorder="1" applyAlignment="1">
      <alignment vertical="center"/>
    </xf>
    <xf numFmtId="49" fontId="3" fillId="5" borderId="1" xfId="0" applyNumberFormat="1" applyFont="1" applyFill="1" applyBorder="1" applyAlignment="1">
      <alignment vertical="center"/>
    </xf>
    <xf numFmtId="3" fontId="3" fillId="5" borderId="1" xfId="0" applyNumberFormat="1" applyFont="1" applyFill="1" applyBorder="1" applyAlignment="1">
      <alignment horizontal="right" vertical="center"/>
    </xf>
    <xf numFmtId="0" fontId="0" fillId="3" borderId="19" xfId="0" applyFill="1" applyBorder="1" applyAlignment="1" applyProtection="1">
      <alignment horizontal="center" vertical="center"/>
      <protection locked="0"/>
    </xf>
    <xf numFmtId="0" fontId="4" fillId="3" borderId="20" xfId="0" applyFont="1" applyFill="1" applyBorder="1" applyAlignment="1" applyProtection="1">
      <alignment horizontal="center" vertical="center"/>
      <protection locked="0"/>
    </xf>
    <xf numFmtId="0" fontId="0" fillId="4" borderId="17" xfId="0" applyFill="1" applyBorder="1" applyProtection="1">
      <protection locked="0"/>
    </xf>
    <xf numFmtId="0" fontId="8" fillId="5" borderId="17" xfId="0" applyFont="1" applyFill="1" applyBorder="1" applyAlignment="1" applyProtection="1">
      <alignment horizontal="left" vertical="center"/>
      <protection locked="0"/>
    </xf>
    <xf numFmtId="3" fontId="6" fillId="5" borderId="0" xfId="0" applyNumberFormat="1" applyFont="1" applyFill="1" applyAlignment="1" applyProtection="1">
      <alignment horizontal="center" vertical="center"/>
      <protection locked="0"/>
    </xf>
    <xf numFmtId="3" fontId="9" fillId="5" borderId="1" xfId="0" applyNumberFormat="1" applyFont="1" applyFill="1" applyBorder="1" applyAlignment="1" applyProtection="1">
      <alignment vertical="center"/>
      <protection locked="0"/>
    </xf>
    <xf numFmtId="0" fontId="4" fillId="0" borderId="1" xfId="0" applyFont="1" applyBorder="1" applyAlignment="1">
      <alignment vertical="center"/>
    </xf>
    <xf numFmtId="3" fontId="0" fillId="4" borderId="1" xfId="0" applyNumberFormat="1" applyFill="1" applyBorder="1" applyAlignment="1">
      <alignment vertical="center"/>
    </xf>
    <xf numFmtId="3" fontId="9" fillId="5" borderId="1" xfId="0" applyNumberFormat="1" applyFont="1" applyFill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2" fillId="5" borderId="11" xfId="0" applyFont="1" applyFill="1" applyBorder="1" applyAlignment="1">
      <alignment vertical="center"/>
    </xf>
    <xf numFmtId="0" fontId="0" fillId="7" borderId="1" xfId="0" applyFill="1" applyBorder="1" applyAlignment="1" applyProtection="1">
      <alignment vertical="center"/>
      <protection locked="0"/>
    </xf>
    <xf numFmtId="3" fontId="0" fillId="5" borderId="0" xfId="0" applyNumberFormat="1" applyFill="1" applyAlignment="1">
      <alignment vertical="center"/>
    </xf>
    <xf numFmtId="0" fontId="8" fillId="5" borderId="17" xfId="0" applyFont="1" applyFill="1" applyBorder="1" applyAlignment="1">
      <alignment horizontal="left" vertical="center"/>
    </xf>
    <xf numFmtId="0" fontId="4" fillId="7" borderId="1" xfId="0" applyFont="1" applyFill="1" applyBorder="1" applyAlignment="1" applyProtection="1">
      <alignment vertical="center"/>
      <protection locked="0"/>
    </xf>
    <xf numFmtId="3" fontId="3" fillId="0" borderId="1" xfId="0" applyNumberFormat="1" applyFont="1" applyBorder="1" applyAlignment="1">
      <alignment vertical="center"/>
    </xf>
    <xf numFmtId="0" fontId="20" fillId="4" borderId="10" xfId="3" applyFont="1" applyFill="1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Alignment="1" applyProtection="1">
      <alignment horizontal="right" vertical="center"/>
      <protection locked="0"/>
    </xf>
    <xf numFmtId="0" fontId="3" fillId="4" borderId="0" xfId="0" applyFont="1" applyFill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Alignment="1" applyProtection="1">
      <alignment horizontal="center" vertical="center"/>
      <protection locked="0"/>
    </xf>
    <xf numFmtId="3" fontId="3" fillId="5" borderId="0" xfId="0" applyNumberFormat="1" applyFont="1" applyFill="1" applyAlignment="1" applyProtection="1">
      <alignment vertical="center"/>
      <protection locked="0"/>
    </xf>
    <xf numFmtId="3" fontId="6" fillId="5" borderId="18" xfId="0" applyNumberFormat="1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166" fontId="0" fillId="4" borderId="0" xfId="0" applyNumberFormat="1" applyFill="1" applyAlignment="1" applyProtection="1">
      <alignment vertical="center"/>
      <protection locked="0"/>
    </xf>
    <xf numFmtId="3" fontId="0" fillId="4" borderId="0" xfId="0" applyNumberFormat="1" applyFill="1" applyAlignment="1" applyProtection="1">
      <alignment vertical="center"/>
      <protection locked="0"/>
    </xf>
    <xf numFmtId="166" fontId="9" fillId="4" borderId="0" xfId="0" applyNumberFormat="1" applyFont="1" applyFill="1" applyAlignment="1" applyProtection="1">
      <alignment vertical="center"/>
      <protection locked="0"/>
    </xf>
    <xf numFmtId="0" fontId="8" fillId="5" borderId="17" xfId="0" applyFont="1" applyFill="1" applyBorder="1" applyAlignment="1">
      <alignment vertical="center"/>
    </xf>
    <xf numFmtId="0" fontId="9" fillId="5" borderId="1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3" fontId="9" fillId="5" borderId="22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0" fillId="5" borderId="23" xfId="0" applyNumberFormat="1" applyFill="1" applyBorder="1" applyAlignment="1">
      <alignment vertical="center"/>
    </xf>
    <xf numFmtId="3" fontId="0" fillId="5" borderId="18" xfId="0" applyNumberFormat="1" applyFill="1" applyBorder="1" applyAlignment="1">
      <alignment vertical="center"/>
    </xf>
    <xf numFmtId="167" fontId="0" fillId="2" borderId="1" xfId="2" applyNumberFormat="1" applyFont="1" applyFill="1" applyBorder="1" applyAlignment="1" applyProtection="1">
      <alignment vertical="center"/>
      <protection locked="0"/>
    </xf>
    <xf numFmtId="167" fontId="0" fillId="2" borderId="4" xfId="2" applyNumberFormat="1" applyFont="1" applyFill="1" applyBorder="1" applyAlignment="1" applyProtection="1">
      <alignment vertical="center"/>
      <protection locked="0"/>
    </xf>
    <xf numFmtId="167" fontId="3" fillId="0" borderId="1" xfId="2" applyNumberFormat="1" applyFont="1" applyBorder="1" applyAlignment="1" applyProtection="1">
      <alignment vertical="center"/>
    </xf>
    <xf numFmtId="167" fontId="3" fillId="4" borderId="1" xfId="2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167" fontId="0" fillId="0" borderId="0" xfId="2" applyNumberFormat="1" applyFont="1" applyBorder="1" applyAlignment="1" applyProtection="1">
      <alignment vertical="center"/>
    </xf>
    <xf numFmtId="167" fontId="0" fillId="4" borderId="1" xfId="2" applyNumberFormat="1" applyFont="1" applyFill="1" applyBorder="1" applyAlignment="1" applyProtection="1">
      <alignment vertical="center"/>
    </xf>
    <xf numFmtId="167" fontId="0" fillId="4" borderId="4" xfId="2" applyNumberFormat="1" applyFont="1" applyFill="1" applyBorder="1" applyAlignment="1" applyProtection="1">
      <alignment vertical="center"/>
    </xf>
    <xf numFmtId="0" fontId="0" fillId="0" borderId="19" xfId="0" applyBorder="1" applyAlignment="1">
      <alignment vertical="center"/>
    </xf>
    <xf numFmtId="167" fontId="0" fillId="0" borderId="1" xfId="2" applyNumberFormat="1" applyFont="1" applyBorder="1" applyAlignment="1" applyProtection="1">
      <alignment vertical="center"/>
    </xf>
    <xf numFmtId="0" fontId="0" fillId="7" borderId="4" xfId="0" applyFill="1" applyBorder="1" applyAlignment="1" applyProtection="1">
      <alignment vertical="center"/>
      <protection locked="0"/>
    </xf>
    <xf numFmtId="0" fontId="16" fillId="4" borderId="3" xfId="0" applyFont="1" applyFill="1" applyBorder="1" applyProtection="1"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49" fontId="16" fillId="0" borderId="1" xfId="0" applyNumberFormat="1" applyFont="1" applyBorder="1" applyAlignment="1" applyProtection="1">
      <alignment vertical="center"/>
      <protection locked="0"/>
    </xf>
    <xf numFmtId="3" fontId="16" fillId="2" borderId="24" xfId="0" applyNumberFormat="1" applyFont="1" applyFill="1" applyBorder="1" applyAlignment="1" applyProtection="1">
      <alignment vertical="center"/>
      <protection locked="0"/>
    </xf>
    <xf numFmtId="3" fontId="16" fillId="2" borderId="1" xfId="0" applyNumberFormat="1" applyFont="1" applyFill="1" applyBorder="1" applyAlignment="1" applyProtection="1">
      <alignment vertical="center"/>
      <protection locked="0"/>
    </xf>
    <xf numFmtId="3" fontId="16" fillId="2" borderId="19" xfId="0" applyNumberFormat="1" applyFont="1" applyFill="1" applyBorder="1" applyAlignment="1" applyProtection="1">
      <alignment vertical="center"/>
      <protection locked="0"/>
    </xf>
    <xf numFmtId="3" fontId="16" fillId="2" borderId="25" xfId="0" applyNumberFormat="1" applyFont="1" applyFill="1" applyBorder="1" applyAlignment="1" applyProtection="1">
      <alignment vertical="center"/>
      <protection locked="0"/>
    </xf>
    <xf numFmtId="3" fontId="16" fillId="2" borderId="26" xfId="0" applyNumberFormat="1" applyFont="1" applyFill="1" applyBorder="1" applyAlignment="1" applyProtection="1">
      <alignment vertical="center"/>
      <protection locked="0"/>
    </xf>
    <xf numFmtId="49" fontId="16" fillId="0" borderId="4" xfId="0" applyNumberFormat="1" applyFont="1" applyBorder="1" applyAlignment="1" applyProtection="1">
      <alignment vertical="center"/>
      <protection locked="0"/>
    </xf>
    <xf numFmtId="3" fontId="16" fillId="7" borderId="24" xfId="0" applyNumberFormat="1" applyFont="1" applyFill="1" applyBorder="1" applyAlignment="1" applyProtection="1">
      <alignment vertical="center"/>
      <protection locked="0"/>
    </xf>
    <xf numFmtId="3" fontId="16" fillId="7" borderId="1" xfId="0" applyNumberFormat="1" applyFont="1" applyFill="1" applyBorder="1" applyAlignment="1" applyProtection="1">
      <alignment vertical="center"/>
      <protection locked="0"/>
    </xf>
    <xf numFmtId="3" fontId="16" fillId="7" borderId="26" xfId="0" applyNumberFormat="1" applyFont="1" applyFill="1" applyBorder="1" applyAlignment="1" applyProtection="1">
      <alignment vertical="center"/>
      <protection locked="0"/>
    </xf>
    <xf numFmtId="3" fontId="16" fillId="7" borderId="25" xfId="0" applyNumberFormat="1" applyFont="1" applyFill="1" applyBorder="1" applyAlignment="1" applyProtection="1">
      <alignment vertical="center"/>
      <protection locked="0"/>
    </xf>
    <xf numFmtId="49" fontId="16" fillId="4" borderId="0" xfId="0" applyNumberFormat="1" applyFont="1" applyFill="1" applyProtection="1">
      <protection locked="0"/>
    </xf>
    <xf numFmtId="3" fontId="16" fillId="4" borderId="0" xfId="0" applyNumberFormat="1" applyFont="1" applyFill="1" applyProtection="1">
      <protection locked="0"/>
    </xf>
    <xf numFmtId="49" fontId="21" fillId="4" borderId="0" xfId="0" applyNumberFormat="1" applyFont="1" applyFill="1" applyProtection="1">
      <protection locked="0"/>
    </xf>
    <xf numFmtId="0" fontId="16" fillId="0" borderId="0" xfId="0" applyFont="1" applyProtection="1">
      <protection locked="0"/>
    </xf>
    <xf numFmtId="0" fontId="16" fillId="0" borderId="4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6" fillId="3" borderId="24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19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center" vertical="center"/>
    </xf>
    <xf numFmtId="0" fontId="16" fillId="3" borderId="26" xfId="0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3" fontId="16" fillId="0" borderId="24" xfId="0" applyNumberFormat="1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3" fontId="16" fillId="0" borderId="19" xfId="0" applyNumberFormat="1" applyFont="1" applyBorder="1" applyAlignment="1">
      <alignment vertical="center"/>
    </xf>
    <xf numFmtId="3" fontId="16" fillId="0" borderId="25" xfId="0" applyNumberFormat="1" applyFont="1" applyBorder="1" applyAlignment="1">
      <alignment vertical="center"/>
    </xf>
    <xf numFmtId="3" fontId="16" fillId="0" borderId="26" xfId="0" applyNumberFormat="1" applyFont="1" applyBorder="1" applyAlignment="1">
      <alignment vertical="center"/>
    </xf>
    <xf numFmtId="49" fontId="16" fillId="0" borderId="1" xfId="0" applyNumberFormat="1" applyFont="1" applyBorder="1" applyAlignment="1">
      <alignment vertical="center"/>
    </xf>
    <xf numFmtId="3" fontId="16" fillId="0" borderId="12" xfId="0" applyNumberFormat="1" applyFont="1" applyBorder="1" applyAlignment="1">
      <alignment vertical="center"/>
    </xf>
    <xf numFmtId="3" fontId="16" fillId="0" borderId="29" xfId="0" applyNumberFormat="1" applyFont="1" applyBorder="1" applyAlignment="1">
      <alignment vertical="center"/>
    </xf>
    <xf numFmtId="49" fontId="19" fillId="0" borderId="1" xfId="0" applyNumberFormat="1" applyFont="1" applyBorder="1" applyAlignment="1">
      <alignment vertical="center"/>
    </xf>
    <xf numFmtId="3" fontId="19" fillId="0" borderId="24" xfId="0" applyNumberFormat="1" applyFont="1" applyBorder="1" applyAlignment="1">
      <alignment vertical="center"/>
    </xf>
    <xf numFmtId="3" fontId="19" fillId="0" borderId="1" xfId="0" applyNumberFormat="1" applyFont="1" applyBorder="1" applyAlignment="1">
      <alignment vertical="center"/>
    </xf>
    <xf numFmtId="3" fontId="19" fillId="0" borderId="19" xfId="0" applyNumberFormat="1" applyFont="1" applyBorder="1" applyAlignment="1">
      <alignment vertical="center"/>
    </xf>
    <xf numFmtId="3" fontId="19" fillId="0" borderId="25" xfId="0" applyNumberFormat="1" applyFont="1" applyBorder="1" applyAlignment="1">
      <alignment vertical="center"/>
    </xf>
    <xf numFmtId="3" fontId="19" fillId="0" borderId="26" xfId="0" applyNumberFormat="1" applyFont="1" applyBorder="1" applyAlignment="1">
      <alignment vertical="center"/>
    </xf>
    <xf numFmtId="49" fontId="16" fillId="0" borderId="4" xfId="0" applyNumberFormat="1" applyFont="1" applyBorder="1" applyAlignment="1">
      <alignment vertical="center"/>
    </xf>
    <xf numFmtId="49" fontId="19" fillId="0" borderId="4" xfId="0" applyNumberFormat="1" applyFont="1" applyBorder="1" applyAlignment="1">
      <alignment vertical="center"/>
    </xf>
    <xf numFmtId="49" fontId="0" fillId="4" borderId="0" xfId="0" applyNumberFormat="1" applyFill="1" applyProtection="1">
      <protection locked="0"/>
    </xf>
    <xf numFmtId="49" fontId="24" fillId="4" borderId="0" xfId="0" applyNumberFormat="1" applyFont="1" applyFill="1" applyProtection="1">
      <protection locked="0"/>
    </xf>
    <xf numFmtId="3" fontId="0" fillId="4" borderId="0" xfId="0" applyNumberFormat="1" applyFill="1" applyProtection="1">
      <protection locked="0"/>
    </xf>
    <xf numFmtId="0" fontId="0" fillId="0" borderId="13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1" fontId="0" fillId="0" borderId="1" xfId="0" applyNumberFormat="1" applyBorder="1" applyAlignment="1">
      <alignment vertical="center"/>
    </xf>
    <xf numFmtId="3" fontId="3" fillId="5" borderId="1" xfId="0" applyNumberFormat="1" applyFont="1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49" fontId="3" fillId="4" borderId="1" xfId="0" applyNumberFormat="1" applyFont="1" applyFill="1" applyBorder="1" applyAlignment="1">
      <alignment vertical="center"/>
    </xf>
    <xf numFmtId="3" fontId="1" fillId="4" borderId="1" xfId="2" applyNumberFormat="1" applyFill="1" applyBorder="1" applyAlignment="1" applyProtection="1">
      <alignment vertical="center"/>
    </xf>
    <xf numFmtId="0" fontId="0" fillId="4" borderId="1" xfId="0" applyFill="1" applyBorder="1" applyAlignment="1">
      <alignment vertical="center"/>
    </xf>
    <xf numFmtId="49" fontId="0" fillId="4" borderId="1" xfId="0" applyNumberFormat="1" applyFill="1" applyBorder="1" applyAlignment="1">
      <alignment vertical="center"/>
    </xf>
    <xf numFmtId="166" fontId="0" fillId="4" borderId="1" xfId="0" applyNumberFormat="1" applyFill="1" applyBorder="1" applyAlignment="1">
      <alignment vertical="center"/>
    </xf>
    <xf numFmtId="0" fontId="4" fillId="4" borderId="1" xfId="0" applyFont="1" applyFill="1" applyBorder="1" applyAlignment="1">
      <alignment horizontal="left" vertical="center"/>
    </xf>
    <xf numFmtId="3" fontId="0" fillId="5" borderId="1" xfId="0" applyNumberFormat="1" applyFill="1" applyBorder="1" applyAlignment="1">
      <alignment vertical="center"/>
    </xf>
    <xf numFmtId="166" fontId="0" fillId="5" borderId="1" xfId="0" applyNumberFormat="1" applyFill="1" applyBorder="1" applyAlignment="1">
      <alignment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166" fontId="0" fillId="2" borderId="1" xfId="0" applyNumberFormat="1" applyFill="1" applyBorder="1" applyAlignment="1" applyProtection="1">
      <alignment vertical="center"/>
      <protection locked="0"/>
    </xf>
    <xf numFmtId="0" fontId="26" fillId="4" borderId="0" xfId="0" applyFont="1" applyFill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/>
    </xf>
    <xf numFmtId="0" fontId="5" fillId="4" borderId="0" xfId="0" applyFont="1" applyFill="1" applyProtection="1">
      <protection hidden="1"/>
    </xf>
    <xf numFmtId="4" fontId="5" fillId="7" borderId="1" xfId="0" applyNumberFormat="1" applyFont="1" applyFill="1" applyBorder="1" applyAlignment="1" applyProtection="1">
      <alignment horizontal="right"/>
      <protection locked="0"/>
    </xf>
    <xf numFmtId="3" fontId="5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4" fontId="5" fillId="2" borderId="1" xfId="0" applyNumberFormat="1" applyFont="1" applyFill="1" applyBorder="1" applyAlignment="1" applyProtection="1">
      <alignment horizontal="right"/>
      <protection locked="0"/>
    </xf>
    <xf numFmtId="4" fontId="5" fillId="4" borderId="1" xfId="0" applyNumberFormat="1" applyFont="1" applyFill="1" applyBorder="1" applyAlignment="1">
      <alignment horizontal="right"/>
    </xf>
    <xf numFmtId="0" fontId="5" fillId="4" borderId="1" xfId="0" applyFont="1" applyFill="1" applyBorder="1"/>
    <xf numFmtId="3" fontId="14" fillId="5" borderId="1" xfId="0" applyNumberFormat="1" applyFont="1" applyFill="1" applyBorder="1" applyAlignment="1">
      <alignment horizontal="right"/>
    </xf>
    <xf numFmtId="3" fontId="5" fillId="4" borderId="0" xfId="0" applyNumberFormat="1" applyFont="1" applyFill="1" applyProtection="1">
      <protection hidden="1"/>
    </xf>
    <xf numFmtId="0" fontId="16" fillId="4" borderId="0" xfId="0" applyFont="1" applyFill="1" applyAlignment="1" applyProtection="1">
      <alignment horizontal="center"/>
      <protection locked="0"/>
    </xf>
    <xf numFmtId="0" fontId="16" fillId="3" borderId="4" xfId="0" applyFont="1" applyFill="1" applyBorder="1" applyAlignment="1" applyProtection="1">
      <alignment wrapText="1"/>
      <protection locked="0"/>
    </xf>
    <xf numFmtId="0" fontId="16" fillId="3" borderId="2" xfId="0" applyFont="1" applyFill="1" applyBorder="1" applyAlignment="1" applyProtection="1">
      <alignment wrapText="1"/>
      <protection locked="0"/>
    </xf>
    <xf numFmtId="0" fontId="16" fillId="3" borderId="3" xfId="0" applyFont="1" applyFill="1" applyBorder="1" applyAlignment="1" applyProtection="1">
      <alignment horizontal="center" wrapText="1"/>
      <protection locked="0"/>
    </xf>
    <xf numFmtId="0" fontId="16" fillId="3" borderId="11" xfId="0" applyFont="1" applyFill="1" applyBorder="1" applyAlignment="1" applyProtection="1">
      <alignment horizontal="center"/>
      <protection locked="0"/>
    </xf>
    <xf numFmtId="0" fontId="16" fillId="3" borderId="3" xfId="0" applyFont="1" applyFill="1" applyBorder="1" applyAlignment="1" applyProtection="1">
      <alignment horizontal="center"/>
      <protection locked="0"/>
    </xf>
    <xf numFmtId="0" fontId="19" fillId="3" borderId="6" xfId="0" applyFont="1" applyFill="1" applyBorder="1" applyAlignment="1" applyProtection="1">
      <alignment horizontal="center"/>
      <protection locked="0"/>
    </xf>
    <xf numFmtId="4" fontId="16" fillId="2" borderId="1" xfId="0" applyNumberFormat="1" applyFont="1" applyFill="1" applyBorder="1" applyAlignment="1" applyProtection="1">
      <alignment horizontal="center"/>
      <protection locked="0"/>
    </xf>
    <xf numFmtId="3" fontId="16" fillId="2" borderId="1" xfId="0" applyNumberFormat="1" applyFont="1" applyFill="1" applyBorder="1" applyAlignment="1" applyProtection="1">
      <alignment horizontal="center"/>
      <protection locked="0"/>
    </xf>
    <xf numFmtId="3" fontId="16" fillId="4" borderId="1" xfId="0" applyNumberFormat="1" applyFont="1" applyFill="1" applyBorder="1"/>
    <xf numFmtId="3" fontId="16" fillId="0" borderId="1" xfId="0" applyNumberFormat="1" applyFont="1" applyBorder="1"/>
    <xf numFmtId="0" fontId="19" fillId="5" borderId="1" xfId="0" applyFont="1" applyFill="1" applyBorder="1" applyProtection="1">
      <protection locked="0"/>
    </xf>
    <xf numFmtId="0" fontId="19" fillId="5" borderId="12" xfId="0" applyFont="1" applyFill="1" applyBorder="1" applyAlignment="1" applyProtection="1">
      <alignment horizontal="center"/>
      <protection locked="0"/>
    </xf>
    <xf numFmtId="3" fontId="16" fillId="5" borderId="1" xfId="0" applyNumberFormat="1" applyFont="1" applyFill="1" applyBorder="1"/>
    <xf numFmtId="3" fontId="19" fillId="5" borderId="1" xfId="0" applyNumberFormat="1" applyFont="1" applyFill="1" applyBorder="1"/>
    <xf numFmtId="0" fontId="19" fillId="4" borderId="0" xfId="0" applyFont="1" applyFill="1" applyProtection="1">
      <protection locked="0"/>
    </xf>
    <xf numFmtId="0" fontId="19" fillId="4" borderId="0" xfId="0" applyFont="1" applyFill="1" applyAlignment="1" applyProtection="1">
      <alignment horizontal="center"/>
      <protection locked="0"/>
    </xf>
    <xf numFmtId="3" fontId="19" fillId="4" borderId="0" xfId="0" applyNumberFormat="1" applyFont="1" applyFill="1" applyProtection="1">
      <protection locked="0"/>
    </xf>
    <xf numFmtId="0" fontId="16" fillId="4" borderId="8" xfId="0" applyFont="1" applyFill="1" applyBorder="1" applyAlignment="1" applyProtection="1">
      <alignment horizontal="center"/>
      <protection locked="0"/>
    </xf>
    <xf numFmtId="0" fontId="16" fillId="7" borderId="2" xfId="0" applyFont="1" applyFill="1" applyBorder="1" applyAlignment="1" applyProtection="1">
      <alignment horizontal="left"/>
      <protection locked="0"/>
    </xf>
    <xf numFmtId="4" fontId="16" fillId="7" borderId="1" xfId="0" applyNumberFormat="1" applyFont="1" applyFill="1" applyBorder="1" applyAlignment="1" applyProtection="1">
      <alignment horizontal="center"/>
      <protection locked="0"/>
    </xf>
    <xf numFmtId="3" fontId="16" fillId="7" borderId="1" xfId="2" applyNumberFormat="1" applyFont="1" applyFill="1" applyBorder="1" applyAlignment="1" applyProtection="1">
      <alignment horizontal="center"/>
      <protection locked="0"/>
    </xf>
    <xf numFmtId="3" fontId="16" fillId="4" borderId="1" xfId="0" applyNumberFormat="1" applyFont="1" applyFill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6" fillId="7" borderId="1" xfId="0" applyFont="1" applyFill="1" applyBorder="1" applyAlignment="1" applyProtection="1">
      <alignment horizontal="left"/>
      <protection locked="0"/>
    </xf>
    <xf numFmtId="3" fontId="16" fillId="5" borderId="1" xfId="0" applyNumberFormat="1" applyFont="1" applyFill="1" applyBorder="1" applyAlignment="1">
      <alignment horizontal="right"/>
    </xf>
    <xf numFmtId="3" fontId="19" fillId="5" borderId="1" xfId="0" applyNumberFormat="1" applyFont="1" applyFill="1" applyBorder="1" applyAlignment="1">
      <alignment horizontal="right"/>
    </xf>
    <xf numFmtId="3" fontId="19" fillId="4" borderId="0" xfId="0" applyNumberFormat="1" applyFont="1" applyFill="1" applyAlignment="1" applyProtection="1">
      <alignment horizontal="right"/>
      <protection locked="0"/>
    </xf>
    <xf numFmtId="3" fontId="16" fillId="5" borderId="1" xfId="0" applyNumberFormat="1" applyFont="1" applyFill="1" applyBorder="1" applyProtection="1">
      <protection locked="0"/>
    </xf>
    <xf numFmtId="3" fontId="19" fillId="5" borderId="1" xfId="0" applyNumberFormat="1" applyFont="1" applyFill="1" applyBorder="1" applyProtection="1">
      <protection locked="0"/>
    </xf>
    <xf numFmtId="0" fontId="21" fillId="4" borderId="0" xfId="0" applyFont="1" applyFill="1" applyAlignment="1" applyProtection="1">
      <alignment horizontal="center"/>
      <protection locked="0"/>
    </xf>
    <xf numFmtId="4" fontId="3" fillId="0" borderId="15" xfId="2" applyNumberFormat="1" applyFont="1" applyFill="1" applyBorder="1" applyProtection="1"/>
    <xf numFmtId="4" fontId="3" fillId="0" borderId="16" xfId="2" applyNumberFormat="1" applyFont="1" applyFill="1" applyBorder="1" applyProtection="1"/>
    <xf numFmtId="0" fontId="3" fillId="0" borderId="19" xfId="0" applyFont="1" applyBorder="1" applyAlignment="1">
      <alignment vertical="center"/>
    </xf>
    <xf numFmtId="167" fontId="4" fillId="2" borderId="1" xfId="2" applyNumberFormat="1" applyFont="1" applyFill="1" applyBorder="1" applyAlignment="1" applyProtection="1">
      <alignment vertical="center"/>
      <protection locked="0"/>
    </xf>
    <xf numFmtId="0" fontId="13" fillId="3" borderId="8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6" fillId="3" borderId="10" xfId="0" applyFont="1" applyFill="1" applyBorder="1" applyAlignment="1" applyProtection="1">
      <alignment horizontal="center"/>
      <protection locked="0"/>
    </xf>
    <xf numFmtId="0" fontId="16" fillId="3" borderId="8" xfId="0" applyFont="1" applyFill="1" applyBorder="1" applyAlignment="1" applyProtection="1">
      <alignment horizontal="center"/>
      <protection locked="0"/>
    </xf>
    <xf numFmtId="0" fontId="16" fillId="3" borderId="9" xfId="0" applyFont="1" applyFill="1" applyBorder="1" applyAlignment="1" applyProtection="1">
      <alignment horizont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center" vertical="center"/>
      <protection locked="0"/>
    </xf>
    <xf numFmtId="0" fontId="0" fillId="4" borderId="4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18" fillId="4" borderId="0" xfId="0" applyFont="1" applyFill="1" applyAlignment="1" applyProtection="1">
      <alignment horizontal="left"/>
      <protection locked="0"/>
    </xf>
    <xf numFmtId="0" fontId="18" fillId="0" borderId="0" xfId="0" applyFont="1" applyAlignment="1" applyProtection="1">
      <alignment horizontal="left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16" fillId="3" borderId="19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7" xfId="0" applyFont="1" applyFill="1" applyBorder="1" applyAlignment="1">
      <alignment horizontal="center" vertical="center"/>
    </xf>
    <xf numFmtId="0" fontId="16" fillId="3" borderId="28" xfId="0" applyFont="1" applyFill="1" applyBorder="1" applyAlignment="1">
      <alignment horizontal="center" vertical="center"/>
    </xf>
    <xf numFmtId="0" fontId="16" fillId="3" borderId="2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</cellXfs>
  <cellStyles count="4">
    <cellStyle name="Euro" xfId="1" xr:uid="{1DD6C36E-49D1-4F73-8066-2AAC331D19B2}"/>
    <cellStyle name="Komma" xfId="2" builtinId="3"/>
    <cellStyle name="Link" xfId="3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71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12700">
          <a:solidFill>
            <a:srgbClr val="808080"/>
          </a:solidFill>
          <a:prstDash val="solid"/>
        </a:ln>
      </c:spPr>
    </c:sideWall>
    <c:backWall>
      <c:thickness val="0"/>
      <c:spPr>
        <a:noFill/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9.7852085655535437E-2"/>
          <c:y val="2.8056139677929765E-2"/>
          <c:w val="0.65155168849717171"/>
          <c:h val="0.84168419033789288"/>
        </c:manualLayout>
      </c:layout>
      <c:bar3DChart>
        <c:barDir val="col"/>
        <c:grouping val="clustered"/>
        <c:varyColors val="0"/>
        <c:ser>
          <c:idx val="0"/>
          <c:order val="0"/>
          <c:tx>
            <c:v>Betriebsertrag</c:v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(GuV!$B$9,GuV!$D$9,GuV!$F$9)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E2-4CD2-85CE-0E1EBB4FADB5}"/>
            </c:ext>
          </c:extLst>
        </c:ser>
        <c:ser>
          <c:idx val="1"/>
          <c:order val="1"/>
          <c:tx>
            <c:v>Betriebsaufwand</c:v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(GuV!$B$15,GuV!$D$15,GuV!$F$15)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E2-4CD2-85CE-0E1EBB4FADB5}"/>
            </c:ext>
          </c:extLst>
        </c:ser>
        <c:ser>
          <c:idx val="2"/>
          <c:order val="2"/>
          <c:tx>
            <c:v>Ausgewiesenes Ergebnis</c:v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(GuV!$B$16,GuV!$D$16,GuV!$F$16)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E2-4CD2-85CE-0E1EBB4FA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8351328"/>
        <c:axId val="1"/>
        <c:axId val="0"/>
      </c:bar3DChart>
      <c:catAx>
        <c:axId val="11835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sz="1000"/>
                  <a:t>Geschäftsjahr</a:t>
                </a:r>
              </a:p>
            </c:rich>
          </c:tx>
          <c:layout>
            <c:manualLayout>
              <c:xMode val="edge"/>
              <c:yMode val="edge"/>
              <c:x val="0.3361180106880719"/>
              <c:y val="0.906480470881733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sz="1000"/>
                  <a:t>EUR</a:t>
                </a:r>
              </a:p>
            </c:rich>
          </c:tx>
          <c:layout>
            <c:manualLayout>
              <c:xMode val="edge"/>
              <c:yMode val="edge"/>
              <c:x val="4.6539366436734723E-2"/>
              <c:y val="2.538417227549526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83513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legendEntry>
      <c:layout>
        <c:manualLayout>
          <c:xMode val="edge"/>
          <c:yMode val="edge"/>
          <c:x val="0.76136058219182567"/>
          <c:y val="0.63128206050300151"/>
          <c:w val="0.2243507671662433"/>
          <c:h val="0.196398863267600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152400</xdr:colOff>
      <xdr:row>6</xdr:row>
      <xdr:rowOff>66675</xdr:rowOff>
    </xdr:from>
    <xdr:to>
      <xdr:col>10</xdr:col>
      <xdr:colOff>323850</xdr:colOff>
      <xdr:row>12</xdr:row>
      <xdr:rowOff>171450</xdr:rowOff>
    </xdr:to>
    <xdr:sp macro="" textlink="">
      <xdr:nvSpPr>
        <xdr:cNvPr id="41196" name="AutoShape 4">
          <a:extLst>
            <a:ext uri="{FF2B5EF4-FFF2-40B4-BE49-F238E27FC236}">
              <a16:creationId xmlns:a16="http://schemas.microsoft.com/office/drawing/2014/main" id="{4D06EA18-7D3C-2DF4-8E66-0531755A8D6D}"/>
            </a:ext>
          </a:extLst>
        </xdr:cNvPr>
        <xdr:cNvSpPr>
          <a:spLocks/>
        </xdr:cNvSpPr>
      </xdr:nvSpPr>
      <xdr:spPr bwMode="auto">
        <a:xfrm>
          <a:off x="9448800" y="1343025"/>
          <a:ext cx="171450" cy="1533525"/>
        </a:xfrm>
        <a:prstGeom prst="rightBrace">
          <a:avLst>
            <a:gd name="adj1" fmla="val 7453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396240</xdr:colOff>
      <xdr:row>4</xdr:row>
      <xdr:rowOff>219075</xdr:rowOff>
    </xdr:from>
    <xdr:to>
      <xdr:col>12</xdr:col>
      <xdr:colOff>624891</xdr:colOff>
      <xdr:row>16</xdr:row>
      <xdr:rowOff>0</xdr:rowOff>
    </xdr:to>
    <xdr:sp macro="" textlink="">
      <xdr:nvSpPr>
        <xdr:cNvPr id="40965" name="Rectangle 5">
          <a:extLst>
            <a:ext uri="{FF2B5EF4-FFF2-40B4-BE49-F238E27FC236}">
              <a16:creationId xmlns:a16="http://schemas.microsoft.com/office/drawing/2014/main" id="{02B31410-9CF0-AEB8-69B0-1AFEBAAB4F93}"/>
            </a:ext>
          </a:extLst>
        </xdr:cNvPr>
        <xdr:cNvSpPr>
          <a:spLocks noChangeArrowheads="1"/>
        </xdr:cNvSpPr>
      </xdr:nvSpPr>
      <xdr:spPr bwMode="auto">
        <a:xfrm>
          <a:off x="9686925" y="1019175"/>
          <a:ext cx="1762125" cy="2638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strike="noStrike">
              <a:solidFill>
                <a:srgbClr val="000000"/>
              </a:solidFill>
              <a:latin typeface="Arial"/>
              <a:cs typeface="Arial"/>
            </a:rPr>
            <a:t>In die nebenstehenden Zeilen bitte nur Margen eintragen, wenn Sie </a:t>
          </a:r>
          <a:r>
            <a:rPr lang="de-DE" sz="1000" b="1" i="0" strike="noStrike">
              <a:solidFill>
                <a:srgbClr val="000000"/>
              </a:solidFill>
              <a:latin typeface="Arial"/>
              <a:cs typeface="Arial"/>
            </a:rPr>
            <a:t>Produkte verkaufen</a:t>
          </a:r>
          <a:r>
            <a:rPr lang="de-DE" sz="1000" b="0" i="0" strike="noStrike">
              <a:solidFill>
                <a:srgbClr val="000000"/>
              </a:solidFill>
              <a:latin typeface="Arial"/>
              <a:cs typeface="Arial"/>
            </a:rPr>
            <a:t>. Bei Dienstleistungen einfach frei lassen.</a:t>
          </a:r>
        </a:p>
        <a:p>
          <a:pPr algn="l" rtl="0">
            <a:defRPr sz="1000"/>
          </a:pPr>
          <a:endParaRPr lang="de-DE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000000"/>
              </a:solidFill>
              <a:latin typeface="Arial"/>
              <a:cs typeface="Arial"/>
            </a:rPr>
            <a:t>Handelsmarge für alle Jahre gleich hoch ansetzen (Durchschnittswerte)</a:t>
          </a:r>
        </a:p>
        <a:p>
          <a:pPr algn="l" rtl="0">
            <a:defRPr sz="1000"/>
          </a:pPr>
          <a:endParaRPr lang="de-DE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000000"/>
              </a:solidFill>
              <a:latin typeface="Arial"/>
              <a:cs typeface="Arial"/>
            </a:rPr>
            <a:t>Bsp: 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00"/>
              </a:solidFill>
              <a:latin typeface="Arial"/>
              <a:cs typeface="Arial"/>
            </a:rPr>
            <a:t>Einkauf für 100 Euro und Verkauf für 150 Euro</a:t>
          </a:r>
        </a:p>
        <a:p>
          <a:pPr algn="l" rtl="0">
            <a:defRPr sz="1000"/>
          </a:pPr>
          <a:endParaRPr lang="de-DE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000000"/>
              </a:solidFill>
              <a:latin typeface="Arial"/>
              <a:cs typeface="Arial"/>
            </a:rPr>
            <a:t>Marge= 50 %, also die Zahl 50 einsetzen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14</xdr:col>
      <xdr:colOff>95250</xdr:colOff>
      <xdr:row>41</xdr:row>
      <xdr:rowOff>85725</xdr:rowOff>
    </xdr:to>
    <xdr:graphicFrame macro="">
      <xdr:nvGraphicFramePr>
        <xdr:cNvPr id="43122" name="Chart 1">
          <a:extLst>
            <a:ext uri="{FF2B5EF4-FFF2-40B4-BE49-F238E27FC236}">
              <a16:creationId xmlns:a16="http://schemas.microsoft.com/office/drawing/2014/main" id="{817915BC-0D6E-3301-9212-2AD7F83E29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04881-C1B5-4D81-AB97-0CB2BB988789}">
  <sheetPr codeName="Tabelle2"/>
  <dimension ref="A1:T324"/>
  <sheetViews>
    <sheetView tabSelected="1" workbookViewId="0">
      <pane xSplit="1" topLeftCell="B1" activePane="topRight" state="frozen"/>
      <selection pane="topRight" activeCell="K18" sqref="K18"/>
    </sheetView>
  </sheetViews>
  <sheetFormatPr baseColWidth="10" defaultColWidth="11.42578125" defaultRowHeight="11.25"/>
  <cols>
    <col min="1" max="1" width="31" style="1" customWidth="1"/>
    <col min="2" max="5" width="10.42578125" style="1" customWidth="1"/>
    <col min="6" max="6" width="15" style="1" customWidth="1"/>
    <col min="7" max="7" width="13" style="7" customWidth="1"/>
    <col min="8" max="8" width="7.7109375" style="7" customWidth="1"/>
    <col min="9" max="9" width="11.7109375" style="7" customWidth="1"/>
    <col min="10" max="10" width="11.140625" style="7" customWidth="1"/>
    <col min="11" max="11" width="13" style="7" customWidth="1"/>
    <col min="12" max="12" width="7.7109375" style="7" customWidth="1"/>
    <col min="13" max="13" width="11.7109375" style="7" customWidth="1"/>
    <col min="14" max="14" width="11.140625" style="7" customWidth="1"/>
    <col min="15" max="20" width="11.42578125" style="7"/>
    <col min="21" max="16384" width="11.42578125" style="1"/>
  </cols>
  <sheetData>
    <row r="1" spans="1:6" ht="18.75" customHeight="1">
      <c r="A1" s="6"/>
      <c r="B1" s="204"/>
      <c r="C1" s="204"/>
      <c r="D1" s="204"/>
      <c r="E1" s="204"/>
      <c r="F1" s="204"/>
    </row>
    <row r="2" spans="1:6" ht="18.75" customHeight="1">
      <c r="A2" s="204"/>
      <c r="B2" s="204"/>
      <c r="C2" s="204"/>
      <c r="D2" s="204"/>
      <c r="E2" s="204"/>
      <c r="F2" s="204"/>
    </row>
    <row r="3" spans="1:6" ht="18.75" customHeight="1">
      <c r="A3" s="5" t="s">
        <v>0</v>
      </c>
      <c r="B3" s="248" t="s">
        <v>1</v>
      </c>
      <c r="C3" s="248"/>
      <c r="D3" s="248"/>
      <c r="E3" s="248"/>
      <c r="F3" s="249"/>
    </row>
    <row r="4" spans="1:6" ht="18.75" customHeight="1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12" t="s">
        <v>7</v>
      </c>
    </row>
    <row r="5" spans="1:6" ht="18.75" customHeight="1">
      <c r="A5" s="16" t="s">
        <v>8</v>
      </c>
      <c r="B5" s="205">
        <v>0</v>
      </c>
      <c r="C5" s="205">
        <f t="shared" ref="C5:E6" si="0">B5</f>
        <v>0</v>
      </c>
      <c r="D5" s="205">
        <f t="shared" si="0"/>
        <v>0</v>
      </c>
      <c r="E5" s="205">
        <f t="shared" si="0"/>
        <v>0</v>
      </c>
      <c r="F5" s="206">
        <f>SUM(B5:E5)</f>
        <v>0</v>
      </c>
    </row>
    <row r="6" spans="1:6" ht="18.75" customHeight="1">
      <c r="A6" s="16" t="s">
        <v>9</v>
      </c>
      <c r="B6" s="205">
        <v>0</v>
      </c>
      <c r="C6" s="205">
        <f t="shared" si="0"/>
        <v>0</v>
      </c>
      <c r="D6" s="205">
        <f t="shared" si="0"/>
        <v>0</v>
      </c>
      <c r="E6" s="205">
        <f t="shared" si="0"/>
        <v>0</v>
      </c>
      <c r="F6" s="206">
        <f>SUM(B6:E6)</f>
        <v>0</v>
      </c>
    </row>
    <row r="7" spans="1:6" ht="18.75" customHeight="1">
      <c r="A7" s="16" t="s">
        <v>10</v>
      </c>
      <c r="B7" s="205">
        <v>0</v>
      </c>
      <c r="C7" s="205">
        <v>0</v>
      </c>
      <c r="D7" s="205">
        <v>0</v>
      </c>
      <c r="E7" s="205">
        <f t="shared" ref="D7:E11" si="1">D7</f>
        <v>0</v>
      </c>
      <c r="F7" s="206">
        <f t="shared" ref="F7:F19" si="2">SUM(B7:E7)</f>
        <v>0</v>
      </c>
    </row>
    <row r="8" spans="1:6" ht="18.75" customHeight="1">
      <c r="A8" s="16" t="s">
        <v>11</v>
      </c>
      <c r="B8" s="205">
        <v>0</v>
      </c>
      <c r="C8" s="205">
        <f>B8</f>
        <v>0</v>
      </c>
      <c r="D8" s="205">
        <f t="shared" si="1"/>
        <v>0</v>
      </c>
      <c r="E8" s="205">
        <f t="shared" si="1"/>
        <v>0</v>
      </c>
      <c r="F8" s="206">
        <f t="shared" si="2"/>
        <v>0</v>
      </c>
    </row>
    <row r="9" spans="1:6" ht="18.75" customHeight="1">
      <c r="A9" s="16" t="s">
        <v>12</v>
      </c>
      <c r="B9" s="205">
        <v>0</v>
      </c>
      <c r="C9" s="205">
        <f>B9</f>
        <v>0</v>
      </c>
      <c r="D9" s="205">
        <f t="shared" si="1"/>
        <v>0</v>
      </c>
      <c r="E9" s="205">
        <f t="shared" si="1"/>
        <v>0</v>
      </c>
      <c r="F9" s="206">
        <f t="shared" si="2"/>
        <v>0</v>
      </c>
    </row>
    <row r="10" spans="1:6" ht="18.75" customHeight="1">
      <c r="A10" s="16" t="s">
        <v>13</v>
      </c>
      <c r="B10" s="205">
        <v>0</v>
      </c>
      <c r="C10" s="205">
        <f>B10</f>
        <v>0</v>
      </c>
      <c r="D10" s="205">
        <f t="shared" si="1"/>
        <v>0</v>
      </c>
      <c r="E10" s="205">
        <f t="shared" si="1"/>
        <v>0</v>
      </c>
      <c r="F10" s="206">
        <f t="shared" si="2"/>
        <v>0</v>
      </c>
    </row>
    <row r="11" spans="1:6" ht="18.75" customHeight="1">
      <c r="A11" s="16" t="s">
        <v>14</v>
      </c>
      <c r="B11" s="205">
        <v>0</v>
      </c>
      <c r="C11" s="205">
        <f>B11</f>
        <v>0</v>
      </c>
      <c r="D11" s="205">
        <f t="shared" si="1"/>
        <v>0</v>
      </c>
      <c r="E11" s="205">
        <f t="shared" si="1"/>
        <v>0</v>
      </c>
      <c r="F11" s="206">
        <f t="shared" si="2"/>
        <v>0</v>
      </c>
    </row>
    <row r="12" spans="1:6" ht="18.75" customHeight="1">
      <c r="A12" s="16" t="s">
        <v>15</v>
      </c>
      <c r="B12" s="205">
        <v>0</v>
      </c>
      <c r="C12" s="205">
        <f t="shared" ref="C12:D14" si="3">B12</f>
        <v>0</v>
      </c>
      <c r="D12" s="205">
        <f t="shared" si="3"/>
        <v>0</v>
      </c>
      <c r="E12" s="205">
        <f>D12</f>
        <v>0</v>
      </c>
      <c r="F12" s="206">
        <f t="shared" si="2"/>
        <v>0</v>
      </c>
    </row>
    <row r="13" spans="1:6" ht="18.75" customHeight="1">
      <c r="A13" s="16" t="s">
        <v>16</v>
      </c>
      <c r="B13" s="205">
        <v>0</v>
      </c>
      <c r="C13" s="205">
        <f t="shared" si="3"/>
        <v>0</v>
      </c>
      <c r="D13" s="205">
        <f t="shared" si="3"/>
        <v>0</v>
      </c>
      <c r="E13" s="205">
        <f>D13</f>
        <v>0</v>
      </c>
      <c r="F13" s="206">
        <f t="shared" si="2"/>
        <v>0</v>
      </c>
    </row>
    <row r="14" spans="1:6" ht="18.75" customHeight="1">
      <c r="A14" s="16" t="s">
        <v>17</v>
      </c>
      <c r="B14" s="207">
        <f>'A1 Kapitalbedarfsplan'!B32</f>
        <v>0</v>
      </c>
      <c r="C14" s="208">
        <v>0</v>
      </c>
      <c r="D14" s="208">
        <f t="shared" si="3"/>
        <v>0</v>
      </c>
      <c r="E14" s="208">
        <f>D14</f>
        <v>0</v>
      </c>
      <c r="F14" s="206">
        <f t="shared" si="2"/>
        <v>0</v>
      </c>
    </row>
    <row r="15" spans="1:6" ht="18.75" customHeight="1">
      <c r="A15" s="17" t="s">
        <v>18</v>
      </c>
      <c r="B15" s="209">
        <f>'Eigen- &amp; Fremdmittel'!P23</f>
        <v>0</v>
      </c>
      <c r="C15" s="209">
        <f>'Eigen- &amp; Fremdmittel'!P24</f>
        <v>0</v>
      </c>
      <c r="D15" s="209">
        <f>'Eigen- &amp; Fremdmittel'!P25</f>
        <v>0</v>
      </c>
      <c r="E15" s="209">
        <f>'Eigen- &amp; Fremdmittel'!P26</f>
        <v>0</v>
      </c>
      <c r="F15" s="206">
        <f t="shared" si="2"/>
        <v>0</v>
      </c>
    </row>
    <row r="16" spans="1:6" ht="18.75" customHeight="1">
      <c r="A16" s="17" t="s">
        <v>19</v>
      </c>
      <c r="B16" s="209">
        <f>'Eigen- &amp; Fremdmittel'!O23</f>
        <v>0</v>
      </c>
      <c r="C16" s="209">
        <f>'Eigen- &amp; Fremdmittel'!O24</f>
        <v>0</v>
      </c>
      <c r="D16" s="209">
        <f>'Eigen- &amp; Fremdmittel'!O25</f>
        <v>0</v>
      </c>
      <c r="E16" s="209">
        <f>'Eigen- &amp; Fremdmittel'!O26</f>
        <v>0</v>
      </c>
      <c r="F16" s="206">
        <f t="shared" si="2"/>
        <v>0</v>
      </c>
    </row>
    <row r="17" spans="1:10" ht="18.75" customHeight="1">
      <c r="A17" s="17" t="s">
        <v>20</v>
      </c>
      <c r="B17" s="209">
        <f>Liquiditätsvorschau!B13+Liquiditätsvorschau!B15</f>
        <v>0</v>
      </c>
      <c r="C17" s="209">
        <f>Liquiditätsvorschau!C13+Liquiditätsvorschau!C15</f>
        <v>0</v>
      </c>
      <c r="D17" s="209">
        <f>Liquiditätsvorschau!D13+Liquiditätsvorschau!D15</f>
        <v>0</v>
      </c>
      <c r="E17" s="209">
        <f>Liquiditätsvorschau!E13+Liquiditätsvorschau!E15</f>
        <v>0</v>
      </c>
      <c r="F17" s="206">
        <f t="shared" si="2"/>
        <v>0</v>
      </c>
      <c r="G17" s="204"/>
      <c r="H17" s="204"/>
      <c r="I17" s="204"/>
      <c r="J17" s="204"/>
    </row>
    <row r="18" spans="1:10" ht="18.75" customHeight="1">
      <c r="A18" s="16" t="s">
        <v>21</v>
      </c>
      <c r="B18" s="208">
        <v>0</v>
      </c>
      <c r="C18" s="208">
        <v>0</v>
      </c>
      <c r="D18" s="208">
        <v>0</v>
      </c>
      <c r="E18" s="208">
        <v>0</v>
      </c>
      <c r="F18" s="206">
        <f t="shared" si="2"/>
        <v>0</v>
      </c>
      <c r="G18" s="204"/>
      <c r="H18" s="204"/>
      <c r="I18" s="204"/>
      <c r="J18" s="204"/>
    </row>
    <row r="19" spans="1:10" ht="18.75" customHeight="1">
      <c r="A19" s="210" t="s">
        <v>22</v>
      </c>
      <c r="B19" s="208">
        <v>0</v>
      </c>
      <c r="C19" s="205">
        <f>B19</f>
        <v>0</v>
      </c>
      <c r="D19" s="205">
        <f>C19</f>
        <v>0</v>
      </c>
      <c r="E19" s="205">
        <f>D19</f>
        <v>0</v>
      </c>
      <c r="F19" s="206">
        <f t="shared" si="2"/>
        <v>0</v>
      </c>
      <c r="G19" s="204"/>
      <c r="H19" s="204"/>
      <c r="I19" s="204"/>
      <c r="J19" s="204"/>
    </row>
    <row r="20" spans="1:10" ht="18.75" customHeight="1">
      <c r="A20" s="18" t="s">
        <v>23</v>
      </c>
      <c r="B20" s="19">
        <f>SUM(B5:B19)</f>
        <v>0</v>
      </c>
      <c r="C20" s="19">
        <f>SUM(C5:C19)</f>
        <v>0</v>
      </c>
      <c r="D20" s="19">
        <f>SUM(D5:D19)</f>
        <v>0</v>
      </c>
      <c r="E20" s="19">
        <f>SUM(E5:E19)</f>
        <v>0</v>
      </c>
      <c r="F20" s="211">
        <f>SUM(F5:F19)</f>
        <v>0</v>
      </c>
      <c r="G20" s="204"/>
      <c r="H20" s="204"/>
      <c r="I20" s="204"/>
      <c r="J20" s="204"/>
    </row>
    <row r="21" spans="1:10" s="7" customFormat="1" ht="18.75" customHeight="1">
      <c r="A21" s="8" t="s">
        <v>0</v>
      </c>
      <c r="B21" s="8" t="s">
        <v>0</v>
      </c>
      <c r="C21" s="8" t="s">
        <v>0</v>
      </c>
      <c r="D21" s="8" t="s">
        <v>0</v>
      </c>
      <c r="E21" s="8" t="s">
        <v>0</v>
      </c>
      <c r="F21" s="8" t="s">
        <v>0</v>
      </c>
      <c r="G21" s="204"/>
      <c r="H21" s="204"/>
      <c r="I21" s="204"/>
      <c r="J21" s="204"/>
    </row>
    <row r="22" spans="1:10" ht="18.75" customHeight="1">
      <c r="A22" s="5" t="s">
        <v>0</v>
      </c>
      <c r="B22" s="248" t="s">
        <v>24</v>
      </c>
      <c r="C22" s="248"/>
      <c r="D22" s="248"/>
      <c r="E22" s="248"/>
      <c r="F22" s="249"/>
      <c r="G22" s="204"/>
      <c r="H22" s="204"/>
      <c r="I22" s="204"/>
      <c r="J22" s="204"/>
    </row>
    <row r="23" spans="1:10" ht="18.75" customHeight="1">
      <c r="A23" s="3" t="s">
        <v>2</v>
      </c>
      <c r="B23" s="4" t="s">
        <v>3</v>
      </c>
      <c r="C23" s="4" t="s">
        <v>4</v>
      </c>
      <c r="D23" s="4" t="s">
        <v>5</v>
      </c>
      <c r="E23" s="4" t="s">
        <v>6</v>
      </c>
      <c r="F23" s="12" t="s">
        <v>7</v>
      </c>
      <c r="G23" s="204"/>
      <c r="H23" s="204"/>
      <c r="I23" s="204"/>
      <c r="J23" s="204"/>
    </row>
    <row r="24" spans="1:10" ht="18.75" customHeight="1">
      <c r="A24" s="16" t="str">
        <f>A5</f>
        <v>Miete und Nebenkosten</v>
      </c>
      <c r="B24" s="205">
        <f>B5*1.05</f>
        <v>0</v>
      </c>
      <c r="C24" s="205">
        <f t="shared" ref="C24:E27" si="4">B24</f>
        <v>0</v>
      </c>
      <c r="D24" s="205">
        <f t="shared" si="4"/>
        <v>0</v>
      </c>
      <c r="E24" s="205">
        <f t="shared" si="4"/>
        <v>0</v>
      </c>
      <c r="F24" s="206">
        <f>SUM(B24:E24)</f>
        <v>0</v>
      </c>
      <c r="G24" s="204"/>
      <c r="H24" s="204"/>
      <c r="I24" s="204"/>
      <c r="J24" s="204"/>
    </row>
    <row r="25" spans="1:10" ht="18.75" customHeight="1">
      <c r="A25" s="16" t="str">
        <f t="shared" ref="A25:A38" si="5">A6</f>
        <v>Eigene Fahrzeugkosten</v>
      </c>
      <c r="B25" s="205">
        <f>B6*1.1</f>
        <v>0</v>
      </c>
      <c r="C25" s="205">
        <f t="shared" si="4"/>
        <v>0</v>
      </c>
      <c r="D25" s="205">
        <f t="shared" si="4"/>
        <v>0</v>
      </c>
      <c r="E25" s="205">
        <f t="shared" si="4"/>
        <v>0</v>
      </c>
      <c r="F25" s="206">
        <f t="shared" ref="F25:F38" si="6">SUM(B25:E25)</f>
        <v>0</v>
      </c>
      <c r="G25" s="204"/>
      <c r="H25" s="204"/>
      <c r="I25" s="204"/>
      <c r="J25" s="204"/>
    </row>
    <row r="26" spans="1:10" ht="18.75" customHeight="1">
      <c r="A26" s="16" t="str">
        <f t="shared" si="5"/>
        <v>Werbekosten</v>
      </c>
      <c r="B26" s="205">
        <f>E7</f>
        <v>0</v>
      </c>
      <c r="C26" s="205">
        <f t="shared" si="4"/>
        <v>0</v>
      </c>
      <c r="D26" s="205">
        <f t="shared" si="4"/>
        <v>0</v>
      </c>
      <c r="E26" s="205">
        <f t="shared" si="4"/>
        <v>0</v>
      </c>
      <c r="F26" s="206">
        <f t="shared" si="6"/>
        <v>0</v>
      </c>
      <c r="G26" s="204"/>
      <c r="H26" s="204"/>
      <c r="I26" s="204"/>
      <c r="J26" s="204"/>
    </row>
    <row r="27" spans="1:10" ht="18.75" customHeight="1">
      <c r="A27" s="16" t="str">
        <f t="shared" si="5"/>
        <v xml:space="preserve">Reisekosten und Spesen </v>
      </c>
      <c r="B27" s="205">
        <f>E8</f>
        <v>0</v>
      </c>
      <c r="C27" s="205">
        <f t="shared" si="4"/>
        <v>0</v>
      </c>
      <c r="D27" s="205">
        <f t="shared" si="4"/>
        <v>0</v>
      </c>
      <c r="E27" s="205">
        <f t="shared" si="4"/>
        <v>0</v>
      </c>
      <c r="F27" s="206">
        <f t="shared" si="6"/>
        <v>0</v>
      </c>
      <c r="G27" s="204"/>
      <c r="H27" s="204"/>
      <c r="I27" s="204"/>
      <c r="J27" s="204"/>
    </row>
    <row r="28" spans="1:10" ht="18.75" customHeight="1">
      <c r="A28" s="16" t="str">
        <f t="shared" si="5"/>
        <v xml:space="preserve">Kommunikationskosten </v>
      </c>
      <c r="B28" s="205">
        <f>B9*1.05</f>
        <v>0</v>
      </c>
      <c r="C28" s="205">
        <f>B28</f>
        <v>0</v>
      </c>
      <c r="D28" s="205">
        <f>C28</f>
        <v>0</v>
      </c>
      <c r="E28" s="205">
        <f>D28</f>
        <v>0</v>
      </c>
      <c r="F28" s="206">
        <f t="shared" si="6"/>
        <v>0</v>
      </c>
      <c r="G28" s="204"/>
      <c r="H28" s="204"/>
      <c r="I28" s="204"/>
      <c r="J28" s="204"/>
    </row>
    <row r="29" spans="1:10" ht="18.75" customHeight="1">
      <c r="A29" s="16" t="str">
        <f t="shared" si="5"/>
        <v>Versicherungen/Beiträge/Gebühren</v>
      </c>
      <c r="B29" s="205">
        <f>E10</f>
        <v>0</v>
      </c>
      <c r="C29" s="205">
        <f t="shared" ref="C29:E30" si="7">B29</f>
        <v>0</v>
      </c>
      <c r="D29" s="205">
        <f t="shared" si="7"/>
        <v>0</v>
      </c>
      <c r="E29" s="205">
        <f t="shared" si="7"/>
        <v>0</v>
      </c>
      <c r="F29" s="206">
        <f t="shared" si="6"/>
        <v>0</v>
      </c>
      <c r="G29" s="204"/>
      <c r="H29" s="204"/>
      <c r="I29" s="204"/>
      <c r="J29" s="204"/>
    </row>
    <row r="30" spans="1:10" ht="18.75" customHeight="1">
      <c r="A30" s="16" t="str">
        <f t="shared" si="5"/>
        <v>Beratungskosten / Buchhaltung</v>
      </c>
      <c r="B30" s="205">
        <f>E11</f>
        <v>0</v>
      </c>
      <c r="C30" s="205">
        <f t="shared" si="7"/>
        <v>0</v>
      </c>
      <c r="D30" s="205">
        <f t="shared" si="7"/>
        <v>0</v>
      </c>
      <c r="E30" s="205">
        <f t="shared" si="7"/>
        <v>0</v>
      </c>
      <c r="F30" s="206">
        <f t="shared" si="6"/>
        <v>0</v>
      </c>
      <c r="G30" s="204"/>
      <c r="H30" s="204"/>
      <c r="I30" s="204"/>
      <c r="J30" s="204"/>
    </row>
    <row r="31" spans="1:10" ht="18.75" customHeight="1">
      <c r="A31" s="16" t="str">
        <f t="shared" si="5"/>
        <v>Reparaturen und Wartung</v>
      </c>
      <c r="B31" s="205">
        <f>B12</f>
        <v>0</v>
      </c>
      <c r="C31" s="205">
        <f t="shared" ref="C31:E33" si="8">B31</f>
        <v>0</v>
      </c>
      <c r="D31" s="205">
        <f t="shared" si="8"/>
        <v>0</v>
      </c>
      <c r="E31" s="205">
        <f t="shared" si="8"/>
        <v>0</v>
      </c>
      <c r="F31" s="206">
        <f t="shared" si="6"/>
        <v>0</v>
      </c>
      <c r="G31" s="204"/>
      <c r="H31" s="204"/>
      <c r="I31" s="204"/>
      <c r="J31" s="204"/>
    </row>
    <row r="32" spans="1:10" ht="18.75" customHeight="1">
      <c r="A32" s="16" t="str">
        <f t="shared" si="5"/>
        <v>Leasing / Lizenzgebühren</v>
      </c>
      <c r="B32" s="205">
        <f>B13</f>
        <v>0</v>
      </c>
      <c r="C32" s="205">
        <f t="shared" si="8"/>
        <v>0</v>
      </c>
      <c r="D32" s="205">
        <f t="shared" si="8"/>
        <v>0</v>
      </c>
      <c r="E32" s="205">
        <f t="shared" si="8"/>
        <v>0</v>
      </c>
      <c r="F32" s="206">
        <f t="shared" si="6"/>
        <v>0</v>
      </c>
      <c r="G32" s="204"/>
      <c r="H32" s="204"/>
      <c r="I32" s="204"/>
      <c r="J32" s="204"/>
    </row>
    <row r="33" spans="1:6" ht="18.75" customHeight="1">
      <c r="A33" s="16" t="s">
        <v>25</v>
      </c>
      <c r="B33" s="205">
        <f>E14</f>
        <v>0</v>
      </c>
      <c r="C33" s="205">
        <f t="shared" si="8"/>
        <v>0</v>
      </c>
      <c r="D33" s="205">
        <f t="shared" si="8"/>
        <v>0</v>
      </c>
      <c r="E33" s="205">
        <f t="shared" si="8"/>
        <v>0</v>
      </c>
      <c r="F33" s="206">
        <f t="shared" si="6"/>
        <v>0</v>
      </c>
    </row>
    <row r="34" spans="1:6" ht="18.75" customHeight="1">
      <c r="A34" s="16" t="str">
        <f t="shared" si="5"/>
        <v>Zinsen</v>
      </c>
      <c r="B34" s="209">
        <f>'Eigen- &amp; Fremdmittel'!P27</f>
        <v>0</v>
      </c>
      <c r="C34" s="209">
        <f>'Eigen- &amp; Fremdmittel'!P28</f>
        <v>0</v>
      </c>
      <c r="D34" s="209">
        <f>'Eigen- &amp; Fremdmittel'!P29</f>
        <v>0</v>
      </c>
      <c r="E34" s="209">
        <f>'Eigen- &amp; Fremdmittel'!P30</f>
        <v>0</v>
      </c>
      <c r="F34" s="206">
        <f t="shared" si="6"/>
        <v>0</v>
      </c>
    </row>
    <row r="35" spans="1:6" ht="18.75" customHeight="1">
      <c r="A35" s="16" t="str">
        <f t="shared" si="5"/>
        <v>Tilgung</v>
      </c>
      <c r="B35" s="209">
        <f>'Eigen- &amp; Fremdmittel'!O27</f>
        <v>0</v>
      </c>
      <c r="C35" s="209">
        <f>'Eigen- &amp; Fremdmittel'!O28</f>
        <v>0</v>
      </c>
      <c r="D35" s="209">
        <f>'Eigen- &amp; Fremdmittel'!O29</f>
        <v>0</v>
      </c>
      <c r="E35" s="209">
        <f>'Eigen- &amp; Fremdmittel'!O30</f>
        <v>0</v>
      </c>
      <c r="F35" s="206">
        <f t="shared" si="6"/>
        <v>0</v>
      </c>
    </row>
    <row r="36" spans="1:6" ht="18.75" customHeight="1">
      <c r="A36" s="16" t="str">
        <f t="shared" si="5"/>
        <v>Investitionen / Materialeinkauf</v>
      </c>
      <c r="B36" s="209">
        <f>Liquiditätsvorschau!F13+Liquiditätsvorschau!F15</f>
        <v>0</v>
      </c>
      <c r="C36" s="209">
        <f>Liquiditätsvorschau!G13+Liquiditätsvorschau!G15</f>
        <v>0</v>
      </c>
      <c r="D36" s="209">
        <f>Liquiditätsvorschau!H13+Liquiditätsvorschau!H15</f>
        <v>0</v>
      </c>
      <c r="E36" s="209">
        <f>Liquiditätsvorschau!I13+Liquiditätsvorschau!I15</f>
        <v>0</v>
      </c>
      <c r="F36" s="206">
        <f t="shared" si="6"/>
        <v>0</v>
      </c>
    </row>
    <row r="37" spans="1:6" ht="18.75" customHeight="1">
      <c r="A37" s="16" t="str">
        <f t="shared" si="5"/>
        <v>Personalkosten</v>
      </c>
      <c r="B37" s="205">
        <v>0</v>
      </c>
      <c r="C37" s="205">
        <f t="shared" ref="C37:E38" si="9">B37</f>
        <v>0</v>
      </c>
      <c r="D37" s="205">
        <f t="shared" si="9"/>
        <v>0</v>
      </c>
      <c r="E37" s="205">
        <f t="shared" si="9"/>
        <v>0</v>
      </c>
      <c r="F37" s="206">
        <f t="shared" si="6"/>
        <v>0</v>
      </c>
    </row>
    <row r="38" spans="1:6" ht="18.75" customHeight="1">
      <c r="A38" s="16" t="str">
        <f t="shared" si="5"/>
        <v>sonstiger Aufwand</v>
      </c>
      <c r="B38" s="205">
        <f>E19</f>
        <v>0</v>
      </c>
      <c r="C38" s="205">
        <f t="shared" si="9"/>
        <v>0</v>
      </c>
      <c r="D38" s="205">
        <f t="shared" si="9"/>
        <v>0</v>
      </c>
      <c r="E38" s="205">
        <f t="shared" si="9"/>
        <v>0</v>
      </c>
      <c r="F38" s="206">
        <f t="shared" si="6"/>
        <v>0</v>
      </c>
    </row>
    <row r="39" spans="1:6" ht="18.75" customHeight="1">
      <c r="A39" s="18" t="s">
        <v>23</v>
      </c>
      <c r="B39" s="19">
        <f>SUM(B24:B38)</f>
        <v>0</v>
      </c>
      <c r="C39" s="19">
        <f>SUM(C24:C38)</f>
        <v>0</v>
      </c>
      <c r="D39" s="19">
        <f>SUM(D24:D38)</f>
        <v>0</v>
      </c>
      <c r="E39" s="19">
        <f>SUM(E24:E38)</f>
        <v>0</v>
      </c>
      <c r="F39" s="211">
        <f>SUM(F24:F38)</f>
        <v>0</v>
      </c>
    </row>
    <row r="40" spans="1:6" ht="18.75" customHeight="1">
      <c r="A40" s="9" t="s">
        <v>0</v>
      </c>
      <c r="B40" s="9" t="s">
        <v>0</v>
      </c>
      <c r="C40" s="9" t="s">
        <v>0</v>
      </c>
      <c r="D40" s="9" t="s">
        <v>0</v>
      </c>
      <c r="E40" s="9" t="s">
        <v>0</v>
      </c>
      <c r="F40" s="9" t="s">
        <v>0</v>
      </c>
    </row>
    <row r="41" spans="1:6" ht="18.75" customHeight="1">
      <c r="A41" s="5" t="s">
        <v>0</v>
      </c>
      <c r="B41" s="248" t="s">
        <v>26</v>
      </c>
      <c r="C41" s="248"/>
      <c r="D41" s="248"/>
      <c r="E41" s="248"/>
      <c r="F41" s="249"/>
    </row>
    <row r="42" spans="1:6" ht="18.75" customHeight="1">
      <c r="A42" s="3" t="s">
        <v>2</v>
      </c>
      <c r="B42" s="4" t="s">
        <v>3</v>
      </c>
      <c r="C42" s="4" t="s">
        <v>4</v>
      </c>
      <c r="D42" s="4" t="s">
        <v>5</v>
      </c>
      <c r="E42" s="4" t="s">
        <v>6</v>
      </c>
      <c r="F42" s="12" t="s">
        <v>7</v>
      </c>
    </row>
    <row r="43" spans="1:6" ht="18.75" customHeight="1">
      <c r="A43" s="16" t="str">
        <f>A24</f>
        <v>Miete und Nebenkosten</v>
      </c>
      <c r="B43" s="205">
        <f>B24*1.05</f>
        <v>0</v>
      </c>
      <c r="C43" s="205">
        <f>B43</f>
        <v>0</v>
      </c>
      <c r="D43" s="205">
        <f>C43</f>
        <v>0</v>
      </c>
      <c r="E43" s="205">
        <f>D43</f>
        <v>0</v>
      </c>
      <c r="F43" s="206">
        <f>SUM(B43:E43)</f>
        <v>0</v>
      </c>
    </row>
    <row r="44" spans="1:6" ht="18.75" customHeight="1">
      <c r="A44" s="16" t="str">
        <f t="shared" ref="A44:A57" si="10">A25</f>
        <v>Eigene Fahrzeugkosten</v>
      </c>
      <c r="B44" s="205">
        <f>B6*1.2</f>
        <v>0</v>
      </c>
      <c r="C44" s="205">
        <f t="shared" ref="C44:E46" si="11">B44</f>
        <v>0</v>
      </c>
      <c r="D44" s="205">
        <f t="shared" si="11"/>
        <v>0</v>
      </c>
      <c r="E44" s="205">
        <f t="shared" si="11"/>
        <v>0</v>
      </c>
      <c r="F44" s="206">
        <f t="shared" ref="F44:F57" si="12">SUM(B44:E44)</f>
        <v>0</v>
      </c>
    </row>
    <row r="45" spans="1:6" ht="18.75" customHeight="1">
      <c r="A45" s="16" t="str">
        <f t="shared" si="10"/>
        <v>Werbekosten</v>
      </c>
      <c r="B45" s="205">
        <f>E26</f>
        <v>0</v>
      </c>
      <c r="C45" s="205">
        <f t="shared" si="11"/>
        <v>0</v>
      </c>
      <c r="D45" s="205">
        <f t="shared" si="11"/>
        <v>0</v>
      </c>
      <c r="E45" s="205">
        <f t="shared" si="11"/>
        <v>0</v>
      </c>
      <c r="F45" s="206">
        <f t="shared" si="12"/>
        <v>0</v>
      </c>
    </row>
    <row r="46" spans="1:6" ht="18.75" customHeight="1">
      <c r="A46" s="16" t="str">
        <f t="shared" si="10"/>
        <v xml:space="preserve">Reisekosten und Spesen </v>
      </c>
      <c r="B46" s="205">
        <f>E27</f>
        <v>0</v>
      </c>
      <c r="C46" s="205">
        <f t="shared" si="11"/>
        <v>0</v>
      </c>
      <c r="D46" s="205">
        <f t="shared" si="11"/>
        <v>0</v>
      </c>
      <c r="E46" s="205">
        <f t="shared" si="11"/>
        <v>0</v>
      </c>
      <c r="F46" s="206">
        <f t="shared" si="12"/>
        <v>0</v>
      </c>
    </row>
    <row r="47" spans="1:6" ht="18.75" customHeight="1">
      <c r="A47" s="16" t="str">
        <f t="shared" si="10"/>
        <v xml:space="preserve">Kommunikationskosten </v>
      </c>
      <c r="B47" s="205">
        <f>B9*1.1</f>
        <v>0</v>
      </c>
      <c r="C47" s="205">
        <f>B47</f>
        <v>0</v>
      </c>
      <c r="D47" s="205">
        <f>C47</f>
        <v>0</v>
      </c>
      <c r="E47" s="205">
        <f>D47</f>
        <v>0</v>
      </c>
      <c r="F47" s="206">
        <f t="shared" si="12"/>
        <v>0</v>
      </c>
    </row>
    <row r="48" spans="1:6" ht="18.75" customHeight="1">
      <c r="A48" s="16" t="str">
        <f t="shared" si="10"/>
        <v>Versicherungen/Beiträge/Gebühren</v>
      </c>
      <c r="B48" s="205">
        <f>E29</f>
        <v>0</v>
      </c>
      <c r="C48" s="205">
        <f t="shared" ref="C48:E49" si="13">B48</f>
        <v>0</v>
      </c>
      <c r="D48" s="205">
        <f t="shared" si="13"/>
        <v>0</v>
      </c>
      <c r="E48" s="205">
        <f t="shared" si="13"/>
        <v>0</v>
      </c>
      <c r="F48" s="206">
        <f t="shared" si="12"/>
        <v>0</v>
      </c>
    </row>
    <row r="49" spans="1:8" ht="18.75" customHeight="1">
      <c r="A49" s="16" t="str">
        <f t="shared" si="10"/>
        <v>Beratungskosten / Buchhaltung</v>
      </c>
      <c r="B49" s="205">
        <f>B30*1.2</f>
        <v>0</v>
      </c>
      <c r="C49" s="205">
        <f t="shared" si="13"/>
        <v>0</v>
      </c>
      <c r="D49" s="205">
        <f t="shared" si="13"/>
        <v>0</v>
      </c>
      <c r="E49" s="205">
        <f t="shared" si="13"/>
        <v>0</v>
      </c>
      <c r="F49" s="206">
        <f t="shared" si="12"/>
        <v>0</v>
      </c>
      <c r="G49" s="204"/>
      <c r="H49" s="204"/>
    </row>
    <row r="50" spans="1:8" ht="18.75" customHeight="1">
      <c r="A50" s="16" t="str">
        <f t="shared" si="10"/>
        <v>Reparaturen und Wartung</v>
      </c>
      <c r="B50" s="205">
        <f>B31</f>
        <v>0</v>
      </c>
      <c r="C50" s="205">
        <f t="shared" ref="C50:E52" si="14">B50</f>
        <v>0</v>
      </c>
      <c r="D50" s="205">
        <f t="shared" si="14"/>
        <v>0</v>
      </c>
      <c r="E50" s="205">
        <f t="shared" si="14"/>
        <v>0</v>
      </c>
      <c r="F50" s="206">
        <f t="shared" si="12"/>
        <v>0</v>
      </c>
      <c r="G50" s="204"/>
      <c r="H50" s="204"/>
    </row>
    <row r="51" spans="1:8" ht="18.75" customHeight="1">
      <c r="A51" s="16" t="str">
        <f t="shared" si="10"/>
        <v>Leasing / Lizenzgebühren</v>
      </c>
      <c r="B51" s="205">
        <f>B32</f>
        <v>0</v>
      </c>
      <c r="C51" s="205">
        <f t="shared" si="14"/>
        <v>0</v>
      </c>
      <c r="D51" s="205">
        <f t="shared" si="14"/>
        <v>0</v>
      </c>
      <c r="E51" s="205">
        <f t="shared" si="14"/>
        <v>0</v>
      </c>
      <c r="F51" s="206">
        <f t="shared" si="12"/>
        <v>0</v>
      </c>
      <c r="G51" s="204"/>
      <c r="H51" s="204"/>
    </row>
    <row r="52" spans="1:8" ht="18.75" customHeight="1">
      <c r="A52" s="16" t="str">
        <f t="shared" si="10"/>
        <v>Fortbildungen</v>
      </c>
      <c r="B52" s="205">
        <f>E33</f>
        <v>0</v>
      </c>
      <c r="C52" s="205">
        <f t="shared" si="14"/>
        <v>0</v>
      </c>
      <c r="D52" s="205">
        <f t="shared" si="14"/>
        <v>0</v>
      </c>
      <c r="E52" s="205">
        <f t="shared" si="14"/>
        <v>0</v>
      </c>
      <c r="F52" s="206">
        <f t="shared" si="12"/>
        <v>0</v>
      </c>
      <c r="G52" s="204"/>
      <c r="H52" s="204"/>
    </row>
    <row r="53" spans="1:8" ht="18.75" customHeight="1">
      <c r="A53" s="16" t="str">
        <f t="shared" si="10"/>
        <v>Zinsen</v>
      </c>
      <c r="B53" s="209">
        <f>'Eigen- &amp; Fremdmittel'!P31</f>
        <v>0</v>
      </c>
      <c r="C53" s="209">
        <f>'Eigen- &amp; Fremdmittel'!P32</f>
        <v>0</v>
      </c>
      <c r="D53" s="209">
        <f>'Eigen- &amp; Fremdmittel'!P33</f>
        <v>0</v>
      </c>
      <c r="E53" s="209">
        <f>'Eigen- &amp; Fremdmittel'!P34</f>
        <v>0</v>
      </c>
      <c r="F53" s="206">
        <f t="shared" si="12"/>
        <v>0</v>
      </c>
      <c r="G53" s="204"/>
      <c r="H53" s="204"/>
    </row>
    <row r="54" spans="1:8" ht="18.75" customHeight="1">
      <c r="A54" s="16" t="str">
        <f t="shared" si="10"/>
        <v>Tilgung</v>
      </c>
      <c r="B54" s="209">
        <f>'Eigen- &amp; Fremdmittel'!O31</f>
        <v>0</v>
      </c>
      <c r="C54" s="209">
        <f>'Eigen- &amp; Fremdmittel'!O32</f>
        <v>0</v>
      </c>
      <c r="D54" s="209">
        <f>'Eigen- &amp; Fremdmittel'!O33</f>
        <v>0</v>
      </c>
      <c r="E54" s="209">
        <f>'Eigen- &amp; Fremdmittel'!O34</f>
        <v>0</v>
      </c>
      <c r="F54" s="206">
        <f t="shared" si="12"/>
        <v>0</v>
      </c>
      <c r="G54" s="204"/>
      <c r="H54" s="204"/>
    </row>
    <row r="55" spans="1:8" ht="18.75" customHeight="1">
      <c r="A55" s="16" t="str">
        <f t="shared" si="10"/>
        <v>Investitionen / Materialeinkauf</v>
      </c>
      <c r="B55" s="209">
        <f>Liquiditätsvorschau!J13+Liquiditätsvorschau!J15</f>
        <v>0</v>
      </c>
      <c r="C55" s="209">
        <f>Liquiditätsvorschau!K13+Liquiditätsvorschau!K15</f>
        <v>0</v>
      </c>
      <c r="D55" s="209">
        <f>Liquiditätsvorschau!L13+Liquiditätsvorschau!L15</f>
        <v>0</v>
      </c>
      <c r="E55" s="209">
        <f>Liquiditätsvorschau!M13+Liquiditätsvorschau!M15</f>
        <v>0</v>
      </c>
      <c r="F55" s="206">
        <f t="shared" si="12"/>
        <v>0</v>
      </c>
      <c r="G55" s="204"/>
      <c r="H55" s="204"/>
    </row>
    <row r="56" spans="1:8" ht="18.75" customHeight="1">
      <c r="A56" s="16" t="str">
        <f t="shared" si="10"/>
        <v>Personalkosten</v>
      </c>
      <c r="B56" s="205">
        <v>0</v>
      </c>
      <c r="C56" s="205">
        <f t="shared" ref="C56:E57" si="15">B56</f>
        <v>0</v>
      </c>
      <c r="D56" s="205">
        <f t="shared" si="15"/>
        <v>0</v>
      </c>
      <c r="E56" s="205">
        <f t="shared" si="15"/>
        <v>0</v>
      </c>
      <c r="F56" s="206">
        <f t="shared" si="12"/>
        <v>0</v>
      </c>
      <c r="G56" s="204"/>
      <c r="H56" s="204"/>
    </row>
    <row r="57" spans="1:8" ht="18.75" customHeight="1">
      <c r="A57" s="16" t="str">
        <f t="shared" si="10"/>
        <v>sonstiger Aufwand</v>
      </c>
      <c r="B57" s="205">
        <f>E38</f>
        <v>0</v>
      </c>
      <c r="C57" s="205">
        <f t="shared" si="15"/>
        <v>0</v>
      </c>
      <c r="D57" s="205">
        <f t="shared" si="15"/>
        <v>0</v>
      </c>
      <c r="E57" s="205">
        <f t="shared" si="15"/>
        <v>0</v>
      </c>
      <c r="F57" s="206">
        <f t="shared" si="12"/>
        <v>0</v>
      </c>
      <c r="G57" s="204"/>
      <c r="H57" s="204"/>
    </row>
    <row r="58" spans="1:8" ht="18.75" customHeight="1">
      <c r="A58" s="18" t="s">
        <v>23</v>
      </c>
      <c r="B58" s="19">
        <f>SUM(B43:B57)</f>
        <v>0</v>
      </c>
      <c r="C58" s="19">
        <f>SUM(C43:C57)</f>
        <v>0</v>
      </c>
      <c r="D58" s="19">
        <f>SUM(D43:D57)</f>
        <v>0</v>
      </c>
      <c r="E58" s="19">
        <f>SUM(E43:E57)</f>
        <v>0</v>
      </c>
      <c r="F58" s="211">
        <f>SUM(F43:F57)</f>
        <v>0</v>
      </c>
      <c r="G58" s="204"/>
      <c r="H58" s="212"/>
    </row>
    <row r="59" spans="1:8" ht="11.25" customHeight="1">
      <c r="A59" s="204"/>
      <c r="B59" s="204"/>
      <c r="C59" s="204"/>
      <c r="D59" s="204"/>
      <c r="E59" s="204"/>
      <c r="F59" s="204"/>
      <c r="G59" s="204"/>
      <c r="H59" s="204"/>
    </row>
    <row r="60" spans="1:8" ht="11.25" customHeight="1">
      <c r="A60" s="204"/>
      <c r="B60" s="204"/>
      <c r="C60" s="204"/>
      <c r="D60" s="204"/>
      <c r="E60" s="204"/>
      <c r="F60" s="204"/>
      <c r="G60" s="204"/>
      <c r="H60" s="204"/>
    </row>
    <row r="61" spans="1:8" ht="11.25" customHeight="1">
      <c r="A61" s="204"/>
      <c r="B61" s="204"/>
      <c r="C61" s="204"/>
      <c r="D61" s="204"/>
      <c r="E61" s="204"/>
      <c r="F61" s="204"/>
      <c r="G61" s="204"/>
      <c r="H61" s="204"/>
    </row>
    <row r="62" spans="1:8" ht="11.25" customHeight="1">
      <c r="A62" s="10"/>
      <c r="B62" s="204"/>
      <c r="C62" s="204"/>
      <c r="D62" s="204"/>
      <c r="E62" s="204"/>
      <c r="F62" s="204"/>
      <c r="G62" s="204"/>
      <c r="H62" s="204"/>
    </row>
    <row r="63" spans="1:8" ht="11.25" customHeight="1">
      <c r="A63" s="204"/>
      <c r="B63" s="204"/>
      <c r="C63" s="204"/>
      <c r="D63" s="204"/>
      <c r="E63" s="204"/>
      <c r="F63" s="204"/>
      <c r="G63" s="204"/>
      <c r="H63" s="204"/>
    </row>
    <row r="64" spans="1:8" ht="11.25" customHeight="1">
      <c r="A64" s="204"/>
      <c r="B64" s="204"/>
      <c r="C64" s="204"/>
      <c r="D64" s="204"/>
      <c r="E64" s="204"/>
      <c r="F64" s="204"/>
      <c r="G64" s="204"/>
      <c r="H64" s="204"/>
    </row>
    <row r="65" spans="1:6" ht="11.25" customHeight="1">
      <c r="A65" s="204"/>
      <c r="B65" s="204"/>
      <c r="C65" s="204"/>
      <c r="D65" s="204"/>
      <c r="E65" s="204"/>
      <c r="F65" s="204"/>
    </row>
    <row r="66" spans="1:6" ht="11.25" customHeight="1">
      <c r="A66" s="204"/>
      <c r="B66" s="204"/>
      <c r="C66" s="204"/>
      <c r="D66" s="204"/>
      <c r="E66" s="204"/>
      <c r="F66" s="204"/>
    </row>
    <row r="67" spans="1:6" ht="11.25" customHeight="1">
      <c r="A67" s="204"/>
      <c r="B67" s="204"/>
      <c r="C67" s="204"/>
      <c r="D67" s="204"/>
      <c r="E67" s="204"/>
      <c r="F67" s="204"/>
    </row>
    <row r="68" spans="1:6" ht="11.25" customHeight="1">
      <c r="A68" s="204"/>
      <c r="B68" s="204"/>
      <c r="C68" s="204"/>
      <c r="D68" s="204"/>
      <c r="E68" s="204"/>
      <c r="F68" s="204"/>
    </row>
    <row r="69" spans="1:6" ht="11.25" customHeight="1">
      <c r="A69" s="204"/>
      <c r="B69" s="204"/>
      <c r="C69" s="204"/>
      <c r="D69" s="204"/>
      <c r="E69" s="204"/>
      <c r="F69" s="204"/>
    </row>
    <row r="70" spans="1:6" ht="11.25" customHeight="1">
      <c r="A70" s="204"/>
      <c r="B70" s="204"/>
      <c r="C70" s="204"/>
      <c r="D70" s="204"/>
      <c r="E70" s="204"/>
      <c r="F70" s="204"/>
    </row>
    <row r="71" spans="1:6" ht="11.25" customHeight="1">
      <c r="A71" s="204"/>
      <c r="B71" s="204"/>
      <c r="C71" s="204"/>
      <c r="D71" s="204"/>
      <c r="E71" s="204"/>
      <c r="F71" s="204"/>
    </row>
    <row r="72" spans="1:6" ht="11.25" customHeight="1">
      <c r="A72" s="204"/>
      <c r="B72" s="204"/>
      <c r="C72" s="204"/>
      <c r="D72" s="204"/>
      <c r="E72" s="204"/>
      <c r="F72" s="204"/>
    </row>
    <row r="73" spans="1:6">
      <c r="A73" s="204"/>
      <c r="B73" s="204"/>
      <c r="C73" s="204"/>
      <c r="D73" s="204"/>
      <c r="E73" s="204"/>
      <c r="F73" s="204"/>
    </row>
    <row r="74" spans="1:6">
      <c r="A74" s="204"/>
      <c r="B74" s="204"/>
      <c r="C74" s="204"/>
      <c r="D74" s="204"/>
      <c r="E74" s="204"/>
      <c r="F74" s="204"/>
    </row>
    <row r="75" spans="1:6">
      <c r="A75" s="204"/>
      <c r="B75" s="204"/>
      <c r="C75" s="204"/>
      <c r="D75" s="204"/>
      <c r="E75" s="204"/>
      <c r="F75" s="204"/>
    </row>
    <row r="76" spans="1:6">
      <c r="A76" s="204"/>
      <c r="B76" s="204"/>
      <c r="C76" s="204"/>
      <c r="D76" s="204"/>
      <c r="E76" s="204"/>
      <c r="F76" s="204"/>
    </row>
    <row r="77" spans="1:6">
      <c r="A77" s="204"/>
      <c r="B77" s="204"/>
      <c r="C77" s="204"/>
      <c r="D77" s="204"/>
      <c r="E77" s="204"/>
      <c r="F77" s="204"/>
    </row>
    <row r="78" spans="1:6">
      <c r="A78" s="204"/>
      <c r="B78" s="204"/>
      <c r="C78" s="204"/>
      <c r="D78" s="204"/>
      <c r="E78" s="204"/>
      <c r="F78" s="204"/>
    </row>
    <row r="79" spans="1:6">
      <c r="A79" s="204"/>
      <c r="B79" s="204"/>
      <c r="C79" s="204"/>
      <c r="D79" s="204"/>
      <c r="E79" s="204"/>
      <c r="F79" s="204"/>
    </row>
    <row r="80" spans="1:6">
      <c r="A80" s="204"/>
      <c r="B80" s="204"/>
      <c r="C80" s="204"/>
      <c r="D80" s="204"/>
      <c r="E80" s="204"/>
      <c r="F80" s="204"/>
    </row>
    <row r="81" spans="1:6">
      <c r="A81" s="204"/>
      <c r="B81" s="204"/>
      <c r="C81" s="204"/>
      <c r="D81" s="204"/>
      <c r="E81" s="204"/>
      <c r="F81" s="204"/>
    </row>
    <row r="82" spans="1:6">
      <c r="A82" s="204"/>
      <c r="B82" s="204"/>
      <c r="C82" s="204"/>
      <c r="D82" s="204"/>
      <c r="E82" s="204"/>
      <c r="F82" s="204"/>
    </row>
    <row r="83" spans="1:6">
      <c r="A83" s="204"/>
      <c r="B83" s="204"/>
      <c r="C83" s="204"/>
      <c r="D83" s="204"/>
      <c r="E83" s="204"/>
      <c r="F83" s="204"/>
    </row>
    <row r="84" spans="1:6">
      <c r="A84" s="204"/>
      <c r="B84" s="204"/>
      <c r="C84" s="204"/>
      <c r="D84" s="204"/>
      <c r="E84" s="204"/>
      <c r="F84" s="204"/>
    </row>
    <row r="85" spans="1:6">
      <c r="A85" s="204"/>
      <c r="B85" s="204"/>
      <c r="C85" s="204"/>
      <c r="D85" s="204"/>
      <c r="E85" s="204"/>
      <c r="F85" s="204"/>
    </row>
    <row r="86" spans="1:6">
      <c r="A86" s="204"/>
      <c r="B86" s="204"/>
      <c r="C86" s="204"/>
      <c r="D86" s="204"/>
      <c r="E86" s="204"/>
      <c r="F86" s="204"/>
    </row>
    <row r="87" spans="1:6">
      <c r="A87" s="204"/>
      <c r="B87" s="204"/>
      <c r="C87" s="204"/>
      <c r="D87" s="204"/>
      <c r="E87" s="204"/>
      <c r="F87" s="204"/>
    </row>
    <row r="88" spans="1:6">
      <c r="A88" s="204"/>
      <c r="B88" s="204"/>
      <c r="C88" s="204"/>
      <c r="D88" s="204"/>
      <c r="E88" s="204"/>
      <c r="F88" s="204"/>
    </row>
    <row r="89" spans="1:6">
      <c r="A89" s="204"/>
      <c r="B89" s="204"/>
      <c r="C89" s="204"/>
      <c r="D89" s="204"/>
      <c r="E89" s="204"/>
      <c r="F89" s="204"/>
    </row>
    <row r="90" spans="1:6">
      <c r="A90" s="204"/>
      <c r="B90" s="204"/>
      <c r="C90" s="204"/>
      <c r="D90" s="204"/>
      <c r="E90" s="204"/>
      <c r="F90" s="204"/>
    </row>
    <row r="91" spans="1:6">
      <c r="A91" s="204"/>
      <c r="B91" s="204"/>
      <c r="C91" s="204"/>
      <c r="D91" s="204"/>
      <c r="E91" s="204"/>
      <c r="F91" s="204"/>
    </row>
    <row r="92" spans="1:6">
      <c r="A92" s="204"/>
      <c r="B92" s="204"/>
      <c r="C92" s="204"/>
      <c r="D92" s="204"/>
      <c r="E92" s="204"/>
      <c r="F92" s="204"/>
    </row>
    <row r="93" spans="1:6">
      <c r="A93" s="204"/>
      <c r="B93" s="204"/>
      <c r="C93" s="204"/>
      <c r="D93" s="204"/>
      <c r="E93" s="204"/>
      <c r="F93" s="204"/>
    </row>
    <row r="94" spans="1:6">
      <c r="A94" s="204"/>
      <c r="B94" s="204"/>
      <c r="C94" s="204"/>
      <c r="D94" s="204"/>
      <c r="E94" s="204"/>
      <c r="F94" s="204"/>
    </row>
    <row r="95" spans="1:6">
      <c r="A95" s="204"/>
      <c r="B95" s="204"/>
      <c r="C95" s="204"/>
      <c r="D95" s="204"/>
      <c r="E95" s="204"/>
      <c r="F95" s="204"/>
    </row>
    <row r="96" spans="1:6">
      <c r="A96" s="204"/>
      <c r="B96" s="204"/>
      <c r="C96" s="204"/>
      <c r="D96" s="204"/>
      <c r="E96" s="204"/>
      <c r="F96" s="204"/>
    </row>
    <row r="97" spans="1:6">
      <c r="A97" s="204"/>
      <c r="B97" s="204"/>
      <c r="C97" s="204"/>
      <c r="D97" s="204"/>
      <c r="E97" s="204"/>
      <c r="F97" s="204"/>
    </row>
    <row r="98" spans="1:6">
      <c r="A98" s="204"/>
      <c r="B98" s="204"/>
      <c r="C98" s="204"/>
      <c r="D98" s="204"/>
      <c r="E98" s="204"/>
      <c r="F98" s="204"/>
    </row>
    <row r="99" spans="1:6">
      <c r="A99" s="204"/>
      <c r="B99" s="204"/>
      <c r="C99" s="204"/>
      <c r="D99" s="204"/>
      <c r="E99" s="204"/>
      <c r="F99" s="204"/>
    </row>
    <row r="100" spans="1:6">
      <c r="A100" s="204"/>
      <c r="B100" s="204"/>
      <c r="C100" s="204"/>
      <c r="D100" s="204"/>
      <c r="E100" s="204"/>
      <c r="F100" s="204"/>
    </row>
    <row r="101" spans="1:6">
      <c r="A101" s="204"/>
      <c r="B101" s="204"/>
      <c r="C101" s="204"/>
      <c r="D101" s="204"/>
      <c r="E101" s="204"/>
      <c r="F101" s="204"/>
    </row>
    <row r="102" spans="1:6">
      <c r="A102" s="204"/>
      <c r="B102" s="204"/>
      <c r="C102" s="204"/>
      <c r="D102" s="204"/>
      <c r="E102" s="204"/>
      <c r="F102" s="204"/>
    </row>
    <row r="103" spans="1:6">
      <c r="A103" s="204"/>
      <c r="B103" s="204"/>
      <c r="C103" s="204"/>
      <c r="D103" s="204"/>
      <c r="E103" s="204"/>
      <c r="F103" s="204"/>
    </row>
    <row r="104" spans="1:6">
      <c r="A104" s="204"/>
      <c r="B104" s="204"/>
      <c r="C104" s="204"/>
      <c r="D104" s="204"/>
      <c r="E104" s="204"/>
      <c r="F104" s="204"/>
    </row>
    <row r="105" spans="1:6">
      <c r="A105" s="204"/>
      <c r="B105" s="204"/>
      <c r="C105" s="204"/>
      <c r="D105" s="204"/>
      <c r="E105" s="204"/>
      <c r="F105" s="204"/>
    </row>
    <row r="106" spans="1:6">
      <c r="A106" s="204"/>
      <c r="B106" s="204"/>
      <c r="C106" s="204"/>
      <c r="D106" s="204"/>
      <c r="E106" s="204"/>
      <c r="F106" s="204"/>
    </row>
    <row r="107" spans="1:6">
      <c r="A107" s="204"/>
      <c r="B107" s="204"/>
      <c r="C107" s="204"/>
      <c r="D107" s="204"/>
      <c r="E107" s="204"/>
      <c r="F107" s="204"/>
    </row>
    <row r="108" spans="1:6">
      <c r="A108" s="204"/>
      <c r="B108" s="204"/>
      <c r="C108" s="204"/>
      <c r="D108" s="204"/>
      <c r="E108" s="204"/>
      <c r="F108" s="204"/>
    </row>
    <row r="109" spans="1:6">
      <c r="A109" s="204"/>
      <c r="B109" s="204"/>
      <c r="C109" s="204"/>
      <c r="D109" s="204"/>
      <c r="E109" s="204"/>
      <c r="F109" s="204"/>
    </row>
    <row r="110" spans="1:6">
      <c r="A110" s="204"/>
      <c r="B110" s="204"/>
      <c r="C110" s="204"/>
      <c r="D110" s="204"/>
      <c r="E110" s="204"/>
      <c r="F110" s="204"/>
    </row>
    <row r="111" spans="1:6">
      <c r="A111" s="204"/>
      <c r="B111" s="204"/>
      <c r="C111" s="204"/>
      <c r="D111" s="204"/>
      <c r="E111" s="204"/>
      <c r="F111" s="204"/>
    </row>
    <row r="112" spans="1:6">
      <c r="A112" s="204"/>
      <c r="B112" s="204"/>
      <c r="C112" s="204"/>
      <c r="D112" s="204"/>
      <c r="E112" s="204"/>
      <c r="F112" s="204"/>
    </row>
    <row r="113" spans="1:6">
      <c r="A113" s="204"/>
      <c r="B113" s="204"/>
      <c r="C113" s="204"/>
      <c r="D113" s="204"/>
      <c r="E113" s="204"/>
      <c r="F113" s="204"/>
    </row>
    <row r="114" spans="1:6">
      <c r="A114" s="204"/>
      <c r="B114" s="204"/>
      <c r="C114" s="204"/>
      <c r="D114" s="204"/>
      <c r="E114" s="204"/>
      <c r="F114" s="204"/>
    </row>
    <row r="115" spans="1:6">
      <c r="A115" s="204"/>
      <c r="B115" s="204"/>
      <c r="C115" s="204"/>
      <c r="D115" s="204"/>
      <c r="E115" s="204"/>
      <c r="F115" s="204"/>
    </row>
    <row r="116" spans="1:6">
      <c r="A116" s="204"/>
      <c r="B116" s="204"/>
      <c r="C116" s="204"/>
      <c r="D116" s="204"/>
      <c r="E116" s="204"/>
      <c r="F116" s="204"/>
    </row>
    <row r="117" spans="1:6">
      <c r="A117" s="204"/>
      <c r="B117" s="204"/>
      <c r="C117" s="204"/>
      <c r="D117" s="204"/>
      <c r="E117" s="204"/>
      <c r="F117" s="204"/>
    </row>
    <row r="118" spans="1:6">
      <c r="A118" s="204"/>
      <c r="B118" s="204"/>
      <c r="C118" s="204"/>
      <c r="D118" s="204"/>
      <c r="E118" s="204"/>
      <c r="F118" s="204"/>
    </row>
    <row r="119" spans="1:6">
      <c r="A119" s="204"/>
      <c r="B119" s="204"/>
      <c r="C119" s="204"/>
      <c r="D119" s="204"/>
      <c r="E119" s="204"/>
      <c r="F119" s="204"/>
    </row>
    <row r="120" spans="1:6">
      <c r="A120" s="204"/>
      <c r="B120" s="204"/>
      <c r="C120" s="204"/>
      <c r="D120" s="204"/>
      <c r="E120" s="204"/>
      <c r="F120" s="204"/>
    </row>
    <row r="121" spans="1:6">
      <c r="A121" s="204"/>
      <c r="B121" s="204"/>
      <c r="C121" s="204"/>
      <c r="D121" s="204"/>
      <c r="E121" s="204"/>
      <c r="F121" s="204"/>
    </row>
    <row r="122" spans="1:6">
      <c r="A122" s="204"/>
      <c r="B122" s="204"/>
      <c r="C122" s="204"/>
      <c r="D122" s="204"/>
      <c r="E122" s="204"/>
      <c r="F122" s="204"/>
    </row>
    <row r="123" spans="1:6">
      <c r="A123" s="204"/>
      <c r="B123" s="204"/>
      <c r="C123" s="204"/>
      <c r="D123" s="204"/>
      <c r="E123" s="204"/>
      <c r="F123" s="204"/>
    </row>
    <row r="124" spans="1:6">
      <c r="A124" s="204"/>
      <c r="B124" s="204"/>
      <c r="C124" s="204"/>
      <c r="D124" s="204"/>
      <c r="E124" s="204"/>
      <c r="F124" s="204"/>
    </row>
    <row r="125" spans="1:6">
      <c r="A125" s="204"/>
      <c r="B125" s="204"/>
      <c r="C125" s="204"/>
      <c r="D125" s="204"/>
      <c r="E125" s="204"/>
      <c r="F125" s="204"/>
    </row>
    <row r="126" spans="1:6">
      <c r="A126" s="204"/>
      <c r="B126" s="204"/>
      <c r="C126" s="204"/>
      <c r="D126" s="204"/>
      <c r="E126" s="204"/>
      <c r="F126" s="204"/>
    </row>
    <row r="127" spans="1:6">
      <c r="A127" s="204"/>
      <c r="B127" s="204"/>
      <c r="C127" s="204"/>
      <c r="D127" s="204"/>
      <c r="E127" s="204"/>
      <c r="F127" s="204"/>
    </row>
    <row r="128" spans="1:6">
      <c r="A128" s="204"/>
      <c r="B128" s="204"/>
      <c r="C128" s="204"/>
      <c r="D128" s="204"/>
      <c r="E128" s="204"/>
      <c r="F128" s="204"/>
    </row>
    <row r="129" spans="1:6">
      <c r="A129" s="204"/>
      <c r="B129" s="204"/>
      <c r="C129" s="204"/>
      <c r="D129" s="204"/>
      <c r="E129" s="204"/>
      <c r="F129" s="204"/>
    </row>
    <row r="130" spans="1:6">
      <c r="A130" s="204"/>
      <c r="B130" s="204"/>
      <c r="C130" s="204"/>
      <c r="D130" s="204"/>
      <c r="E130" s="204"/>
      <c r="F130" s="204"/>
    </row>
    <row r="131" spans="1:6">
      <c r="A131" s="204"/>
      <c r="B131" s="204"/>
      <c r="C131" s="204"/>
      <c r="D131" s="204"/>
      <c r="E131" s="204"/>
      <c r="F131" s="204"/>
    </row>
    <row r="132" spans="1:6">
      <c r="A132" s="204"/>
      <c r="B132" s="204"/>
      <c r="C132" s="204"/>
      <c r="D132" s="204"/>
      <c r="E132" s="204"/>
      <c r="F132" s="204"/>
    </row>
    <row r="133" spans="1:6">
      <c r="A133" s="204"/>
      <c r="B133" s="204"/>
      <c r="C133" s="204"/>
      <c r="D133" s="204"/>
      <c r="E133" s="204"/>
      <c r="F133" s="204"/>
    </row>
    <row r="134" spans="1:6">
      <c r="A134" s="204"/>
      <c r="B134" s="204"/>
      <c r="C134" s="204"/>
      <c r="D134" s="204"/>
      <c r="E134" s="204"/>
      <c r="F134" s="204"/>
    </row>
    <row r="135" spans="1:6">
      <c r="A135" s="204"/>
      <c r="B135" s="204"/>
      <c r="C135" s="204"/>
      <c r="D135" s="204"/>
      <c r="E135" s="204"/>
      <c r="F135" s="204"/>
    </row>
    <row r="136" spans="1:6">
      <c r="A136" s="204"/>
      <c r="B136" s="204"/>
      <c r="C136" s="204"/>
      <c r="D136" s="204"/>
      <c r="E136" s="204"/>
      <c r="F136" s="204"/>
    </row>
    <row r="137" spans="1:6">
      <c r="A137" s="204"/>
      <c r="B137" s="204"/>
      <c r="C137" s="204"/>
      <c r="D137" s="204"/>
      <c r="E137" s="204"/>
      <c r="F137" s="204"/>
    </row>
    <row r="138" spans="1:6">
      <c r="A138" s="204"/>
      <c r="B138" s="204"/>
      <c r="C138" s="204"/>
      <c r="D138" s="204"/>
      <c r="E138" s="204"/>
      <c r="F138" s="204"/>
    </row>
    <row r="139" spans="1:6">
      <c r="A139" s="204"/>
      <c r="B139" s="204"/>
      <c r="C139" s="204"/>
      <c r="D139" s="204"/>
      <c r="E139" s="204"/>
      <c r="F139" s="204"/>
    </row>
    <row r="140" spans="1:6">
      <c r="A140" s="204"/>
      <c r="B140" s="204"/>
      <c r="C140" s="204"/>
      <c r="D140" s="204"/>
      <c r="E140" s="204"/>
      <c r="F140" s="204"/>
    </row>
    <row r="141" spans="1:6">
      <c r="A141" s="204"/>
      <c r="B141" s="204"/>
      <c r="C141" s="204"/>
      <c r="D141" s="204"/>
      <c r="E141" s="204"/>
      <c r="F141" s="204"/>
    </row>
    <row r="142" spans="1:6">
      <c r="A142" s="204"/>
      <c r="B142" s="204"/>
      <c r="C142" s="204"/>
      <c r="D142" s="204"/>
      <c r="E142" s="204"/>
      <c r="F142" s="204"/>
    </row>
    <row r="143" spans="1:6">
      <c r="A143" s="204"/>
      <c r="B143" s="204"/>
      <c r="C143" s="204"/>
      <c r="D143" s="204"/>
      <c r="E143" s="204"/>
      <c r="F143" s="204"/>
    </row>
    <row r="144" spans="1:6">
      <c r="A144" s="204"/>
      <c r="B144" s="204"/>
      <c r="C144" s="204"/>
      <c r="D144" s="204"/>
      <c r="E144" s="204"/>
      <c r="F144" s="204"/>
    </row>
    <row r="145" spans="1:6">
      <c r="A145" s="204"/>
      <c r="B145" s="204"/>
      <c r="C145" s="204"/>
      <c r="D145" s="204"/>
      <c r="E145" s="204"/>
      <c r="F145" s="204"/>
    </row>
    <row r="146" spans="1:6">
      <c r="A146" s="204"/>
      <c r="B146" s="204"/>
      <c r="C146" s="204"/>
      <c r="D146" s="204"/>
      <c r="E146" s="204"/>
      <c r="F146" s="204"/>
    </row>
    <row r="147" spans="1:6">
      <c r="A147" s="204"/>
      <c r="B147" s="204"/>
      <c r="C147" s="204"/>
      <c r="D147" s="204"/>
      <c r="E147" s="204"/>
      <c r="F147" s="204"/>
    </row>
    <row r="148" spans="1:6">
      <c r="A148" s="204"/>
      <c r="B148" s="204"/>
      <c r="C148" s="204"/>
      <c r="D148" s="204"/>
      <c r="E148" s="204"/>
      <c r="F148" s="204"/>
    </row>
    <row r="149" spans="1:6">
      <c r="A149" s="204"/>
      <c r="B149" s="204"/>
      <c r="C149" s="204"/>
      <c r="D149" s="204"/>
      <c r="E149" s="204"/>
      <c r="F149" s="204"/>
    </row>
    <row r="150" spans="1:6">
      <c r="A150" s="204"/>
      <c r="B150" s="204"/>
      <c r="C150" s="204"/>
      <c r="D150" s="204"/>
      <c r="E150" s="204"/>
      <c r="F150" s="204"/>
    </row>
    <row r="151" spans="1:6">
      <c r="A151" s="204"/>
      <c r="B151" s="204"/>
      <c r="C151" s="204"/>
      <c r="D151" s="204"/>
      <c r="E151" s="204"/>
      <c r="F151" s="204"/>
    </row>
    <row r="152" spans="1:6">
      <c r="A152" s="204"/>
      <c r="B152" s="204"/>
      <c r="C152" s="204"/>
      <c r="D152" s="204"/>
      <c r="E152" s="204"/>
      <c r="F152" s="204"/>
    </row>
    <row r="153" spans="1:6">
      <c r="A153" s="204"/>
      <c r="B153" s="204"/>
      <c r="C153" s="204"/>
      <c r="D153" s="204"/>
      <c r="E153" s="204"/>
      <c r="F153" s="204"/>
    </row>
    <row r="154" spans="1:6">
      <c r="A154" s="204"/>
      <c r="B154" s="204"/>
      <c r="C154" s="204"/>
      <c r="D154" s="204"/>
      <c r="E154" s="204"/>
      <c r="F154" s="204"/>
    </row>
    <row r="155" spans="1:6">
      <c r="A155" s="204"/>
      <c r="B155" s="204"/>
      <c r="C155" s="204"/>
      <c r="D155" s="204"/>
      <c r="E155" s="204"/>
      <c r="F155" s="204"/>
    </row>
    <row r="156" spans="1:6">
      <c r="A156" s="204"/>
      <c r="B156" s="204"/>
      <c r="C156" s="204"/>
      <c r="D156" s="204"/>
      <c r="E156" s="204"/>
      <c r="F156" s="204"/>
    </row>
    <row r="157" spans="1:6">
      <c r="A157" s="204"/>
      <c r="B157" s="204"/>
      <c r="C157" s="204"/>
      <c r="D157" s="204"/>
      <c r="E157" s="204"/>
      <c r="F157" s="204"/>
    </row>
    <row r="158" spans="1:6">
      <c r="A158" s="204"/>
      <c r="B158" s="204"/>
      <c r="C158" s="204"/>
      <c r="D158" s="204"/>
      <c r="E158" s="204"/>
      <c r="F158" s="204"/>
    </row>
    <row r="159" spans="1:6">
      <c r="A159" s="204"/>
      <c r="B159" s="204"/>
      <c r="C159" s="204"/>
      <c r="D159" s="204"/>
      <c r="E159" s="204"/>
      <c r="F159" s="204"/>
    </row>
    <row r="160" spans="1:6">
      <c r="A160" s="204"/>
      <c r="B160" s="204"/>
      <c r="C160" s="204"/>
      <c r="D160" s="204"/>
      <c r="E160" s="204"/>
      <c r="F160" s="204"/>
    </row>
    <row r="161" spans="1:6">
      <c r="A161" s="204"/>
      <c r="B161" s="204"/>
      <c r="C161" s="204"/>
      <c r="D161" s="204"/>
      <c r="E161" s="204"/>
      <c r="F161" s="204"/>
    </row>
    <row r="162" spans="1:6">
      <c r="A162" s="204"/>
      <c r="B162" s="204"/>
      <c r="C162" s="204"/>
      <c r="D162" s="204"/>
      <c r="E162" s="204"/>
      <c r="F162" s="204"/>
    </row>
    <row r="163" spans="1:6">
      <c r="A163" s="204"/>
      <c r="B163" s="204"/>
      <c r="C163" s="204"/>
      <c r="D163" s="204"/>
      <c r="E163" s="204"/>
      <c r="F163" s="204"/>
    </row>
    <row r="164" spans="1:6">
      <c r="A164" s="204"/>
      <c r="B164" s="204"/>
      <c r="C164" s="204"/>
      <c r="D164" s="204"/>
      <c r="E164" s="204"/>
      <c r="F164" s="204"/>
    </row>
    <row r="165" spans="1:6">
      <c r="A165" s="204"/>
      <c r="B165" s="204"/>
      <c r="C165" s="204"/>
      <c r="D165" s="204"/>
      <c r="E165" s="204"/>
      <c r="F165" s="204"/>
    </row>
    <row r="166" spans="1:6">
      <c r="A166" s="204"/>
      <c r="B166" s="204"/>
      <c r="C166" s="204"/>
      <c r="D166" s="204"/>
      <c r="E166" s="204"/>
      <c r="F166" s="204"/>
    </row>
    <row r="167" spans="1:6">
      <c r="A167" s="204"/>
      <c r="B167" s="204"/>
      <c r="C167" s="204"/>
      <c r="D167" s="204"/>
      <c r="E167" s="204"/>
      <c r="F167" s="204"/>
    </row>
    <row r="168" spans="1:6">
      <c r="A168" s="204"/>
      <c r="B168" s="204"/>
      <c r="C168" s="204"/>
      <c r="D168" s="204"/>
      <c r="E168" s="204"/>
      <c r="F168" s="204"/>
    </row>
    <row r="169" spans="1:6">
      <c r="A169" s="204"/>
      <c r="B169" s="204"/>
      <c r="C169" s="204"/>
      <c r="D169" s="204"/>
      <c r="E169" s="204"/>
      <c r="F169" s="204"/>
    </row>
    <row r="170" spans="1:6">
      <c r="A170" s="204"/>
      <c r="B170" s="204"/>
      <c r="C170" s="204"/>
      <c r="D170" s="204"/>
      <c r="E170" s="204"/>
      <c r="F170" s="204"/>
    </row>
    <row r="171" spans="1:6">
      <c r="A171" s="204"/>
      <c r="B171" s="204"/>
      <c r="C171" s="204"/>
      <c r="D171" s="204"/>
      <c r="E171" s="204"/>
      <c r="F171" s="204"/>
    </row>
    <row r="172" spans="1:6">
      <c r="A172" s="204"/>
      <c r="B172" s="204"/>
      <c r="C172" s="204"/>
      <c r="D172" s="204"/>
      <c r="E172" s="204"/>
      <c r="F172" s="204"/>
    </row>
    <row r="173" spans="1:6">
      <c r="A173" s="204"/>
      <c r="B173" s="204"/>
      <c r="C173" s="204"/>
      <c r="D173" s="204"/>
      <c r="E173" s="204"/>
      <c r="F173" s="204"/>
    </row>
    <row r="174" spans="1:6">
      <c r="A174" s="204"/>
      <c r="B174" s="204"/>
      <c r="C174" s="204"/>
      <c r="D174" s="204"/>
      <c r="E174" s="204"/>
      <c r="F174" s="204"/>
    </row>
    <row r="175" spans="1:6">
      <c r="A175" s="204"/>
      <c r="B175" s="204"/>
      <c r="C175" s="204"/>
      <c r="D175" s="204"/>
      <c r="E175" s="204"/>
      <c r="F175" s="204"/>
    </row>
    <row r="176" spans="1:6">
      <c r="A176" s="204"/>
      <c r="B176" s="204"/>
      <c r="C176" s="204"/>
      <c r="D176" s="204"/>
      <c r="E176" s="204"/>
      <c r="F176" s="204"/>
    </row>
    <row r="177" spans="1:6">
      <c r="A177" s="204"/>
      <c r="B177" s="204"/>
      <c r="C177" s="204"/>
      <c r="D177" s="204"/>
      <c r="E177" s="204"/>
      <c r="F177" s="204"/>
    </row>
    <row r="178" spans="1:6">
      <c r="A178" s="204"/>
      <c r="B178" s="204"/>
      <c r="C178" s="204"/>
      <c r="D178" s="204"/>
      <c r="E178" s="204"/>
      <c r="F178" s="204"/>
    </row>
    <row r="179" spans="1:6">
      <c r="A179" s="204"/>
      <c r="B179" s="204"/>
      <c r="C179" s="204"/>
      <c r="D179" s="204"/>
      <c r="E179" s="204"/>
      <c r="F179" s="204"/>
    </row>
    <row r="180" spans="1:6">
      <c r="A180" s="204"/>
      <c r="B180" s="204"/>
      <c r="C180" s="204"/>
      <c r="D180" s="204"/>
      <c r="E180" s="204"/>
      <c r="F180" s="204"/>
    </row>
    <row r="181" spans="1:6">
      <c r="A181" s="204"/>
      <c r="B181" s="204"/>
      <c r="C181" s="204"/>
      <c r="D181" s="204"/>
      <c r="E181" s="204"/>
      <c r="F181" s="204"/>
    </row>
    <row r="182" spans="1:6">
      <c r="A182" s="204"/>
      <c r="B182" s="204"/>
      <c r="C182" s="204"/>
      <c r="D182" s="204"/>
      <c r="E182" s="204"/>
      <c r="F182" s="204"/>
    </row>
    <row r="183" spans="1:6">
      <c r="A183" s="204"/>
      <c r="B183" s="204"/>
      <c r="C183" s="204"/>
      <c r="D183" s="204"/>
      <c r="E183" s="204"/>
      <c r="F183" s="204"/>
    </row>
    <row r="184" spans="1:6">
      <c r="A184" s="204"/>
      <c r="B184" s="204"/>
      <c r="C184" s="204"/>
      <c r="D184" s="204"/>
      <c r="E184" s="204"/>
      <c r="F184" s="204"/>
    </row>
    <row r="185" spans="1:6">
      <c r="A185" s="204"/>
      <c r="B185" s="204"/>
      <c r="C185" s="204"/>
      <c r="D185" s="204"/>
      <c r="E185" s="204"/>
      <c r="F185" s="204"/>
    </row>
    <row r="186" spans="1:6">
      <c r="A186" s="204"/>
      <c r="B186" s="204"/>
      <c r="C186" s="204"/>
      <c r="D186" s="204"/>
      <c r="E186" s="204"/>
      <c r="F186" s="204"/>
    </row>
    <row r="187" spans="1:6">
      <c r="A187" s="204"/>
      <c r="B187" s="204"/>
      <c r="C187" s="204"/>
      <c r="D187" s="204"/>
      <c r="E187" s="204"/>
      <c r="F187" s="204"/>
    </row>
    <row r="188" spans="1:6">
      <c r="A188" s="204"/>
      <c r="B188" s="204"/>
      <c r="C188" s="204"/>
      <c r="D188" s="204"/>
      <c r="E188" s="204"/>
      <c r="F188" s="204"/>
    </row>
    <row r="189" spans="1:6">
      <c r="A189" s="204"/>
      <c r="B189" s="204"/>
      <c r="C189" s="204"/>
      <c r="D189" s="204"/>
      <c r="E189" s="204"/>
      <c r="F189" s="204"/>
    </row>
    <row r="190" spans="1:6">
      <c r="A190" s="204"/>
      <c r="B190" s="204"/>
      <c r="C190" s="204"/>
      <c r="D190" s="204"/>
      <c r="E190" s="204"/>
      <c r="F190" s="204"/>
    </row>
    <row r="191" spans="1:6">
      <c r="A191" s="204"/>
      <c r="B191" s="204"/>
      <c r="C191" s="204"/>
      <c r="D191" s="204"/>
      <c r="E191" s="204"/>
      <c r="F191" s="204"/>
    </row>
    <row r="192" spans="1:6">
      <c r="A192" s="204"/>
      <c r="B192" s="204"/>
      <c r="C192" s="204"/>
      <c r="D192" s="204"/>
      <c r="E192" s="204"/>
      <c r="F192" s="204"/>
    </row>
    <row r="193" spans="1:6">
      <c r="A193" s="204"/>
      <c r="B193" s="204"/>
      <c r="C193" s="204"/>
      <c r="D193" s="204"/>
      <c r="E193" s="204"/>
      <c r="F193" s="204"/>
    </row>
    <row r="194" spans="1:6">
      <c r="A194" s="204"/>
      <c r="B194" s="204"/>
      <c r="C194" s="204"/>
      <c r="D194" s="204"/>
      <c r="E194" s="204"/>
      <c r="F194" s="204"/>
    </row>
    <row r="195" spans="1:6">
      <c r="A195" s="204"/>
      <c r="B195" s="204"/>
      <c r="C195" s="204"/>
      <c r="D195" s="204"/>
      <c r="E195" s="204"/>
      <c r="F195" s="204"/>
    </row>
    <row r="196" spans="1:6">
      <c r="A196" s="204"/>
      <c r="B196" s="204"/>
      <c r="C196" s="204"/>
      <c r="D196" s="204"/>
      <c r="E196" s="204"/>
      <c r="F196" s="204"/>
    </row>
    <row r="197" spans="1:6">
      <c r="A197" s="204"/>
      <c r="B197" s="204"/>
      <c r="C197" s="204"/>
      <c r="D197" s="204"/>
      <c r="E197" s="204"/>
      <c r="F197" s="204"/>
    </row>
    <row r="198" spans="1:6">
      <c r="A198" s="204"/>
      <c r="B198" s="204"/>
      <c r="C198" s="204"/>
      <c r="D198" s="204"/>
      <c r="E198" s="204"/>
      <c r="F198" s="204"/>
    </row>
    <row r="199" spans="1:6">
      <c r="A199" s="204"/>
      <c r="B199" s="204"/>
      <c r="C199" s="204"/>
      <c r="D199" s="204"/>
      <c r="E199" s="204"/>
      <c r="F199" s="204"/>
    </row>
    <row r="200" spans="1:6">
      <c r="A200" s="204"/>
      <c r="B200" s="204"/>
      <c r="C200" s="204"/>
      <c r="D200" s="204"/>
      <c r="E200" s="204"/>
      <c r="F200" s="204"/>
    </row>
    <row r="201" spans="1:6">
      <c r="A201" s="204"/>
      <c r="B201" s="204"/>
      <c r="C201" s="204"/>
      <c r="D201" s="204"/>
      <c r="E201" s="204"/>
      <c r="F201" s="204"/>
    </row>
    <row r="202" spans="1:6">
      <c r="A202" s="204"/>
      <c r="B202" s="204"/>
      <c r="C202" s="204"/>
      <c r="D202" s="204"/>
      <c r="E202" s="204"/>
      <c r="F202" s="204"/>
    </row>
    <row r="203" spans="1:6">
      <c r="A203" s="204"/>
      <c r="B203" s="204"/>
      <c r="C203" s="204"/>
      <c r="D203" s="204"/>
      <c r="E203" s="204"/>
      <c r="F203" s="204"/>
    </row>
    <row r="204" spans="1:6">
      <c r="A204" s="204"/>
      <c r="B204" s="204"/>
      <c r="C204" s="204"/>
      <c r="D204" s="204"/>
      <c r="E204" s="204"/>
      <c r="F204" s="204"/>
    </row>
    <row r="205" spans="1:6">
      <c r="A205" s="204"/>
      <c r="B205" s="204"/>
      <c r="C205" s="204"/>
      <c r="D205" s="204"/>
      <c r="E205" s="204"/>
      <c r="F205" s="204"/>
    </row>
    <row r="206" spans="1:6">
      <c r="A206" s="204"/>
      <c r="B206" s="204"/>
      <c r="C206" s="204"/>
      <c r="D206" s="204"/>
      <c r="E206" s="204"/>
      <c r="F206" s="204"/>
    </row>
    <row r="207" spans="1:6">
      <c r="A207" s="204"/>
      <c r="B207" s="204"/>
      <c r="C207" s="204"/>
      <c r="D207" s="204"/>
      <c r="E207" s="204"/>
      <c r="F207" s="204"/>
    </row>
    <row r="208" spans="1:6">
      <c r="A208" s="204"/>
      <c r="B208" s="204"/>
      <c r="C208" s="204"/>
      <c r="D208" s="204"/>
      <c r="E208" s="204"/>
      <c r="F208" s="204"/>
    </row>
    <row r="209" spans="1:6">
      <c r="A209" s="204"/>
      <c r="B209" s="204"/>
      <c r="C209" s="204"/>
      <c r="D209" s="204"/>
      <c r="E209" s="204"/>
      <c r="F209" s="204"/>
    </row>
    <row r="210" spans="1:6">
      <c r="A210" s="204"/>
      <c r="B210" s="204"/>
      <c r="C210" s="204"/>
      <c r="D210" s="204"/>
      <c r="E210" s="204"/>
      <c r="F210" s="204"/>
    </row>
    <row r="211" spans="1:6">
      <c r="A211" s="204"/>
      <c r="B211" s="204"/>
      <c r="C211" s="204"/>
      <c r="D211" s="204"/>
      <c r="E211" s="204"/>
      <c r="F211" s="204"/>
    </row>
    <row r="212" spans="1:6">
      <c r="A212" s="204"/>
      <c r="B212" s="204"/>
      <c r="C212" s="204"/>
      <c r="D212" s="204"/>
      <c r="E212" s="204"/>
      <c r="F212" s="204"/>
    </row>
    <row r="213" spans="1:6">
      <c r="A213" s="204"/>
      <c r="B213" s="204"/>
      <c r="C213" s="204"/>
      <c r="D213" s="204"/>
      <c r="E213" s="204"/>
      <c r="F213" s="204"/>
    </row>
    <row r="214" spans="1:6">
      <c r="A214" s="204"/>
      <c r="B214" s="204"/>
      <c r="C214" s="204"/>
      <c r="D214" s="204"/>
      <c r="E214" s="204"/>
      <c r="F214" s="204"/>
    </row>
    <row r="215" spans="1:6">
      <c r="A215" s="204"/>
      <c r="B215" s="204"/>
      <c r="C215" s="204"/>
      <c r="D215" s="204"/>
      <c r="E215" s="204"/>
      <c r="F215" s="204"/>
    </row>
    <row r="216" spans="1:6">
      <c r="A216" s="204"/>
      <c r="B216" s="204"/>
      <c r="C216" s="204"/>
      <c r="D216" s="204"/>
      <c r="E216" s="204"/>
      <c r="F216" s="204"/>
    </row>
    <row r="217" spans="1:6">
      <c r="A217" s="204"/>
      <c r="B217" s="204"/>
      <c r="C217" s="204"/>
      <c r="D217" s="204"/>
      <c r="E217" s="204"/>
      <c r="F217" s="204"/>
    </row>
    <row r="218" spans="1:6">
      <c r="A218" s="204"/>
      <c r="B218" s="204"/>
      <c r="C218" s="204"/>
      <c r="D218" s="204"/>
      <c r="E218" s="204"/>
      <c r="F218" s="204"/>
    </row>
    <row r="219" spans="1:6">
      <c r="A219" s="204"/>
      <c r="B219" s="204"/>
      <c r="C219" s="204"/>
      <c r="D219" s="204"/>
      <c r="E219" s="204"/>
      <c r="F219" s="204"/>
    </row>
    <row r="220" spans="1:6">
      <c r="A220" s="204"/>
      <c r="B220" s="204"/>
      <c r="C220" s="204"/>
      <c r="D220" s="204"/>
      <c r="E220" s="204"/>
      <c r="F220" s="204"/>
    </row>
    <row r="221" spans="1:6">
      <c r="A221" s="204"/>
      <c r="B221" s="204"/>
      <c r="C221" s="204"/>
      <c r="D221" s="204"/>
      <c r="E221" s="204"/>
      <c r="F221" s="204"/>
    </row>
    <row r="222" spans="1:6">
      <c r="A222" s="204"/>
      <c r="B222" s="204"/>
      <c r="C222" s="204"/>
      <c r="D222" s="204"/>
      <c r="E222" s="204"/>
      <c r="F222" s="204"/>
    </row>
    <row r="223" spans="1:6">
      <c r="A223" s="204"/>
      <c r="B223" s="204"/>
      <c r="C223" s="204"/>
      <c r="D223" s="204"/>
      <c r="E223" s="204"/>
      <c r="F223" s="204"/>
    </row>
    <row r="224" spans="1:6">
      <c r="A224" s="204"/>
      <c r="B224" s="204"/>
      <c r="C224" s="204"/>
      <c r="D224" s="204"/>
      <c r="E224" s="204"/>
      <c r="F224" s="204"/>
    </row>
    <row r="225" spans="1:6">
      <c r="A225" s="204"/>
      <c r="B225" s="204"/>
      <c r="C225" s="204"/>
      <c r="D225" s="204"/>
      <c r="E225" s="204"/>
      <c r="F225" s="204"/>
    </row>
    <row r="226" spans="1:6">
      <c r="A226" s="204"/>
      <c r="B226" s="204"/>
      <c r="C226" s="204"/>
      <c r="D226" s="204"/>
      <c r="E226" s="204"/>
      <c r="F226" s="204"/>
    </row>
    <row r="227" spans="1:6">
      <c r="A227" s="204"/>
      <c r="B227" s="204"/>
      <c r="C227" s="204"/>
      <c r="D227" s="204"/>
      <c r="E227" s="204"/>
      <c r="F227" s="204"/>
    </row>
    <row r="228" spans="1:6">
      <c r="A228" s="204"/>
      <c r="B228" s="204"/>
      <c r="C228" s="204"/>
      <c r="D228" s="204"/>
      <c r="E228" s="204"/>
      <c r="F228" s="204"/>
    </row>
    <row r="229" spans="1:6">
      <c r="A229" s="204"/>
      <c r="B229" s="204"/>
      <c r="C229" s="204"/>
      <c r="D229" s="204"/>
      <c r="E229" s="204"/>
      <c r="F229" s="204"/>
    </row>
    <row r="230" spans="1:6">
      <c r="A230" s="204"/>
      <c r="B230" s="204"/>
      <c r="C230" s="204"/>
      <c r="D230" s="204"/>
      <c r="E230" s="204"/>
      <c r="F230" s="204"/>
    </row>
    <row r="231" spans="1:6">
      <c r="A231" s="204"/>
      <c r="B231" s="204"/>
      <c r="C231" s="204"/>
      <c r="D231" s="204"/>
      <c r="E231" s="204"/>
      <c r="F231" s="204"/>
    </row>
    <row r="232" spans="1:6">
      <c r="A232" s="204"/>
      <c r="B232" s="204"/>
      <c r="C232" s="204"/>
      <c r="D232" s="204"/>
      <c r="E232" s="204"/>
      <c r="F232" s="204"/>
    </row>
    <row r="233" spans="1:6">
      <c r="A233" s="204"/>
      <c r="B233" s="204"/>
      <c r="C233" s="204"/>
      <c r="D233" s="204"/>
      <c r="E233" s="204"/>
      <c r="F233" s="204"/>
    </row>
    <row r="234" spans="1:6">
      <c r="A234" s="204"/>
      <c r="B234" s="204"/>
      <c r="C234" s="204"/>
      <c r="D234" s="204"/>
      <c r="E234" s="204"/>
      <c r="F234" s="204"/>
    </row>
    <row r="235" spans="1:6">
      <c r="A235" s="204"/>
      <c r="B235" s="204"/>
      <c r="C235" s="204"/>
      <c r="D235" s="204"/>
      <c r="E235" s="204"/>
      <c r="F235" s="204"/>
    </row>
    <row r="236" spans="1:6">
      <c r="A236" s="204"/>
      <c r="B236" s="204"/>
      <c r="C236" s="204"/>
      <c r="D236" s="204"/>
      <c r="E236" s="204"/>
      <c r="F236" s="204"/>
    </row>
    <row r="237" spans="1:6">
      <c r="A237" s="204"/>
      <c r="B237" s="204"/>
      <c r="C237" s="204"/>
      <c r="D237" s="204"/>
      <c r="E237" s="204"/>
      <c r="F237" s="204"/>
    </row>
    <row r="238" spans="1:6">
      <c r="A238" s="204"/>
      <c r="B238" s="204"/>
      <c r="C238" s="204"/>
      <c r="D238" s="204"/>
      <c r="E238" s="204"/>
      <c r="F238" s="204"/>
    </row>
    <row r="239" spans="1:6">
      <c r="A239" s="204"/>
      <c r="B239" s="204"/>
      <c r="C239" s="204"/>
      <c r="D239" s="204"/>
      <c r="E239" s="204"/>
      <c r="F239" s="204"/>
    </row>
    <row r="240" spans="1:6">
      <c r="A240" s="204"/>
      <c r="B240" s="204"/>
      <c r="C240" s="204"/>
      <c r="D240" s="204"/>
      <c r="E240" s="204"/>
      <c r="F240" s="204"/>
    </row>
    <row r="241" spans="1:6">
      <c r="A241" s="204"/>
      <c r="B241" s="204"/>
      <c r="C241" s="204"/>
      <c r="D241" s="204"/>
      <c r="E241" s="204"/>
      <c r="F241" s="204"/>
    </row>
    <row r="242" spans="1:6">
      <c r="A242" s="204"/>
      <c r="B242" s="204"/>
      <c r="C242" s="204"/>
      <c r="D242" s="204"/>
      <c r="E242" s="204"/>
      <c r="F242" s="204"/>
    </row>
    <row r="243" spans="1:6">
      <c r="A243" s="204"/>
      <c r="B243" s="204"/>
      <c r="C243" s="204"/>
      <c r="D243" s="204"/>
      <c r="E243" s="204"/>
      <c r="F243" s="204"/>
    </row>
    <row r="244" spans="1:6">
      <c r="A244" s="204"/>
      <c r="B244" s="204"/>
      <c r="C244" s="204"/>
      <c r="D244" s="204"/>
      <c r="E244" s="204"/>
      <c r="F244" s="204"/>
    </row>
    <row r="245" spans="1:6">
      <c r="A245" s="204"/>
      <c r="B245" s="204"/>
      <c r="C245" s="204"/>
      <c r="D245" s="204"/>
      <c r="E245" s="204"/>
      <c r="F245" s="204"/>
    </row>
    <row r="246" spans="1:6">
      <c r="A246" s="204"/>
      <c r="B246" s="204"/>
      <c r="C246" s="204"/>
      <c r="D246" s="204"/>
      <c r="E246" s="204"/>
      <c r="F246" s="204"/>
    </row>
    <row r="247" spans="1:6">
      <c r="A247" s="204"/>
      <c r="B247" s="204"/>
      <c r="C247" s="204"/>
      <c r="D247" s="204"/>
      <c r="E247" s="204"/>
      <c r="F247" s="204"/>
    </row>
    <row r="248" spans="1:6">
      <c r="A248" s="204"/>
      <c r="B248" s="204"/>
      <c r="C248" s="204"/>
      <c r="D248" s="204"/>
      <c r="E248" s="204"/>
      <c r="F248" s="204"/>
    </row>
    <row r="249" spans="1:6">
      <c r="A249" s="204"/>
      <c r="B249" s="204"/>
      <c r="C249" s="204"/>
      <c r="D249" s="204"/>
      <c r="E249" s="204"/>
      <c r="F249" s="204"/>
    </row>
    <row r="250" spans="1:6">
      <c r="A250" s="204"/>
      <c r="B250" s="204"/>
      <c r="C250" s="204"/>
      <c r="D250" s="204"/>
      <c r="E250" s="204"/>
      <c r="F250" s="204"/>
    </row>
    <row r="251" spans="1:6">
      <c r="A251" s="204"/>
      <c r="B251" s="204"/>
      <c r="C251" s="204"/>
      <c r="D251" s="204"/>
      <c r="E251" s="204"/>
      <c r="F251" s="204"/>
    </row>
    <row r="252" spans="1:6">
      <c r="A252" s="204"/>
      <c r="B252" s="204"/>
      <c r="C252" s="204"/>
      <c r="D252" s="204"/>
      <c r="E252" s="204"/>
      <c r="F252" s="204"/>
    </row>
    <row r="253" spans="1:6">
      <c r="A253" s="204"/>
      <c r="B253" s="204"/>
      <c r="C253" s="204"/>
      <c r="D253" s="204"/>
      <c r="E253" s="204"/>
      <c r="F253" s="204"/>
    </row>
    <row r="254" spans="1:6">
      <c r="A254" s="204"/>
      <c r="B254" s="204"/>
      <c r="C254" s="204"/>
      <c r="D254" s="204"/>
      <c r="E254" s="204"/>
      <c r="F254" s="204"/>
    </row>
    <row r="255" spans="1:6">
      <c r="A255" s="204"/>
      <c r="B255" s="204"/>
      <c r="C255" s="204"/>
      <c r="D255" s="204"/>
      <c r="E255" s="204"/>
      <c r="F255" s="204"/>
    </row>
    <row r="256" spans="1:6">
      <c r="A256" s="204"/>
      <c r="B256" s="204"/>
      <c r="C256" s="204"/>
      <c r="D256" s="204"/>
      <c r="E256" s="204"/>
      <c r="F256" s="204"/>
    </row>
    <row r="257" spans="1:6">
      <c r="A257" s="204"/>
      <c r="B257" s="204"/>
      <c r="C257" s="204"/>
      <c r="D257" s="204"/>
      <c r="E257" s="204"/>
      <c r="F257" s="204"/>
    </row>
    <row r="258" spans="1:6">
      <c r="A258" s="204"/>
      <c r="B258" s="204"/>
      <c r="C258" s="204"/>
      <c r="D258" s="204"/>
      <c r="E258" s="204"/>
      <c r="F258" s="204"/>
    </row>
    <row r="259" spans="1:6">
      <c r="A259" s="204"/>
      <c r="B259" s="204"/>
      <c r="C259" s="204"/>
      <c r="D259" s="204"/>
      <c r="E259" s="204"/>
      <c r="F259" s="204"/>
    </row>
    <row r="260" spans="1:6">
      <c r="A260" s="204"/>
      <c r="B260" s="204"/>
      <c r="C260" s="204"/>
      <c r="D260" s="204"/>
      <c r="E260" s="204"/>
      <c r="F260" s="204"/>
    </row>
    <row r="261" spans="1:6">
      <c r="A261" s="204"/>
      <c r="B261" s="204"/>
      <c r="C261" s="204"/>
      <c r="D261" s="204"/>
      <c r="E261" s="204"/>
      <c r="F261" s="204"/>
    </row>
    <row r="262" spans="1:6">
      <c r="A262" s="204"/>
      <c r="B262" s="204"/>
      <c r="C262" s="204"/>
      <c r="D262" s="204"/>
      <c r="E262" s="204"/>
      <c r="F262" s="204"/>
    </row>
    <row r="263" spans="1:6">
      <c r="A263" s="204"/>
      <c r="B263" s="204"/>
      <c r="C263" s="204"/>
      <c r="D263" s="204"/>
      <c r="E263" s="204"/>
      <c r="F263" s="204"/>
    </row>
    <row r="264" spans="1:6">
      <c r="A264" s="204"/>
      <c r="B264" s="204"/>
      <c r="C264" s="204"/>
      <c r="D264" s="204"/>
      <c r="E264" s="204"/>
      <c r="F264" s="204"/>
    </row>
    <row r="265" spans="1:6">
      <c r="A265" s="204"/>
      <c r="B265" s="204"/>
      <c r="C265" s="204"/>
      <c r="D265" s="204"/>
      <c r="E265" s="204"/>
      <c r="F265" s="204"/>
    </row>
    <row r="266" spans="1:6">
      <c r="A266" s="204"/>
      <c r="B266" s="204"/>
      <c r="C266" s="204"/>
      <c r="D266" s="204"/>
      <c r="E266" s="204"/>
      <c r="F266" s="204"/>
    </row>
    <row r="267" spans="1:6">
      <c r="A267" s="204"/>
      <c r="B267" s="204"/>
      <c r="C267" s="204"/>
      <c r="D267" s="204"/>
      <c r="E267" s="204"/>
      <c r="F267" s="204"/>
    </row>
    <row r="268" spans="1:6">
      <c r="A268" s="204"/>
      <c r="B268" s="204"/>
      <c r="C268" s="204"/>
      <c r="D268" s="204"/>
      <c r="E268" s="204"/>
      <c r="F268" s="204"/>
    </row>
    <row r="269" spans="1:6">
      <c r="A269" s="204"/>
      <c r="B269" s="204"/>
      <c r="C269" s="204"/>
      <c r="D269" s="204"/>
      <c r="E269" s="204"/>
      <c r="F269" s="204"/>
    </row>
    <row r="270" spans="1:6">
      <c r="A270" s="204"/>
      <c r="B270" s="204"/>
      <c r="C270" s="204"/>
      <c r="D270" s="204"/>
      <c r="E270" s="204"/>
      <c r="F270" s="204"/>
    </row>
    <row r="271" spans="1:6">
      <c r="A271" s="204"/>
      <c r="B271" s="204"/>
      <c r="C271" s="204"/>
      <c r="D271" s="204"/>
      <c r="E271" s="204"/>
      <c r="F271" s="204"/>
    </row>
    <row r="272" spans="1:6">
      <c r="A272" s="204"/>
      <c r="B272" s="204"/>
      <c r="C272" s="204"/>
      <c r="D272" s="204"/>
      <c r="E272" s="204"/>
      <c r="F272" s="204"/>
    </row>
    <row r="273" spans="1:6">
      <c r="A273" s="204"/>
      <c r="B273" s="204"/>
      <c r="C273" s="204"/>
      <c r="D273" s="204"/>
      <c r="E273" s="204"/>
      <c r="F273" s="204"/>
    </row>
    <row r="274" spans="1:6">
      <c r="A274" s="204"/>
      <c r="B274" s="204"/>
      <c r="C274" s="204"/>
      <c r="D274" s="204"/>
      <c r="E274" s="204"/>
      <c r="F274" s="204"/>
    </row>
    <row r="275" spans="1:6">
      <c r="A275" s="204"/>
      <c r="B275" s="204"/>
      <c r="C275" s="204"/>
      <c r="D275" s="204"/>
      <c r="E275" s="204"/>
      <c r="F275" s="204"/>
    </row>
    <row r="276" spans="1:6">
      <c r="A276" s="204"/>
      <c r="B276" s="204"/>
      <c r="C276" s="204"/>
      <c r="D276" s="204"/>
      <c r="E276" s="204"/>
      <c r="F276" s="204"/>
    </row>
    <row r="277" spans="1:6">
      <c r="A277" s="204"/>
      <c r="B277" s="204"/>
      <c r="C277" s="204"/>
      <c r="D277" s="204"/>
      <c r="E277" s="204"/>
      <c r="F277" s="204"/>
    </row>
    <row r="278" spans="1:6">
      <c r="A278" s="204"/>
      <c r="B278" s="204"/>
      <c r="C278" s="204"/>
      <c r="D278" s="204"/>
      <c r="E278" s="204"/>
      <c r="F278" s="204"/>
    </row>
    <row r="279" spans="1:6">
      <c r="A279" s="204"/>
      <c r="B279" s="204"/>
      <c r="C279" s="204"/>
      <c r="D279" s="204"/>
      <c r="E279" s="204"/>
      <c r="F279" s="204"/>
    </row>
    <row r="280" spans="1:6">
      <c r="A280" s="204"/>
      <c r="B280" s="204"/>
      <c r="C280" s="204"/>
      <c r="D280" s="204"/>
      <c r="E280" s="204"/>
      <c r="F280" s="204"/>
    </row>
    <row r="281" spans="1:6">
      <c r="A281" s="204"/>
      <c r="B281" s="204"/>
      <c r="C281" s="204"/>
      <c r="D281" s="204"/>
      <c r="E281" s="204"/>
      <c r="F281" s="204"/>
    </row>
    <row r="282" spans="1:6">
      <c r="A282" s="204"/>
      <c r="B282" s="204"/>
      <c r="C282" s="204"/>
      <c r="D282" s="204"/>
      <c r="E282" s="204"/>
      <c r="F282" s="204"/>
    </row>
    <row r="283" spans="1:6">
      <c r="A283" s="204"/>
      <c r="B283" s="204"/>
      <c r="C283" s="204"/>
      <c r="D283" s="204"/>
      <c r="E283" s="204"/>
      <c r="F283" s="204"/>
    </row>
    <row r="284" spans="1:6">
      <c r="A284" s="204"/>
      <c r="B284" s="204"/>
      <c r="C284" s="204"/>
      <c r="D284" s="204"/>
      <c r="E284" s="204"/>
      <c r="F284" s="204"/>
    </row>
    <row r="285" spans="1:6">
      <c r="A285" s="204"/>
      <c r="B285" s="204"/>
      <c r="C285" s="204"/>
      <c r="D285" s="204"/>
      <c r="E285" s="204"/>
      <c r="F285" s="204"/>
    </row>
    <row r="286" spans="1:6">
      <c r="A286" s="204"/>
      <c r="B286" s="204"/>
      <c r="C286" s="204"/>
      <c r="D286" s="204"/>
      <c r="E286" s="204"/>
      <c r="F286" s="204"/>
    </row>
    <row r="287" spans="1:6">
      <c r="A287" s="204"/>
      <c r="B287" s="204"/>
      <c r="C287" s="204"/>
      <c r="D287" s="204"/>
      <c r="E287" s="204"/>
      <c r="F287" s="204"/>
    </row>
    <row r="288" spans="1:6">
      <c r="A288" s="204"/>
      <c r="B288" s="204"/>
      <c r="C288" s="204"/>
      <c r="D288" s="204"/>
      <c r="E288" s="204"/>
      <c r="F288" s="204"/>
    </row>
    <row r="289" spans="1:6">
      <c r="A289" s="204"/>
      <c r="B289" s="204"/>
      <c r="C289" s="204"/>
      <c r="D289" s="204"/>
      <c r="E289" s="204"/>
      <c r="F289" s="204"/>
    </row>
    <row r="290" spans="1:6">
      <c r="A290" s="204"/>
      <c r="B290" s="204"/>
      <c r="C290" s="204"/>
      <c r="D290" s="204"/>
      <c r="E290" s="204"/>
      <c r="F290" s="204"/>
    </row>
    <row r="291" spans="1:6">
      <c r="A291" s="204"/>
      <c r="B291" s="204"/>
      <c r="C291" s="204"/>
      <c r="D291" s="204"/>
      <c r="E291" s="204"/>
      <c r="F291" s="204"/>
    </row>
    <row r="292" spans="1:6">
      <c r="A292" s="204"/>
      <c r="B292" s="204"/>
      <c r="C292" s="204"/>
      <c r="D292" s="204"/>
      <c r="E292" s="204"/>
      <c r="F292" s="204"/>
    </row>
    <row r="293" spans="1:6">
      <c r="A293" s="204"/>
      <c r="B293" s="204"/>
      <c r="C293" s="204"/>
      <c r="D293" s="204"/>
      <c r="E293" s="204"/>
      <c r="F293" s="204"/>
    </row>
    <row r="294" spans="1:6">
      <c r="A294" s="204"/>
      <c r="B294" s="204"/>
      <c r="C294" s="204"/>
      <c r="D294" s="204"/>
      <c r="E294" s="204"/>
      <c r="F294" s="204"/>
    </row>
    <row r="295" spans="1:6">
      <c r="A295" s="204"/>
      <c r="B295" s="204"/>
      <c r="C295" s="204"/>
      <c r="D295" s="204"/>
      <c r="E295" s="204"/>
      <c r="F295" s="204"/>
    </row>
    <row r="296" spans="1:6">
      <c r="A296" s="204"/>
      <c r="B296" s="204"/>
      <c r="C296" s="204"/>
      <c r="D296" s="204"/>
      <c r="E296" s="204"/>
      <c r="F296" s="204"/>
    </row>
    <row r="297" spans="1:6">
      <c r="A297" s="204"/>
      <c r="B297" s="204"/>
      <c r="C297" s="204"/>
      <c r="D297" s="204"/>
      <c r="E297" s="204"/>
      <c r="F297" s="204"/>
    </row>
    <row r="298" spans="1:6">
      <c r="A298" s="204"/>
      <c r="B298" s="204"/>
      <c r="C298" s="204"/>
      <c r="D298" s="204"/>
      <c r="E298" s="204"/>
      <c r="F298" s="204"/>
    </row>
    <row r="299" spans="1:6">
      <c r="A299" s="204"/>
      <c r="B299" s="204"/>
      <c r="C299" s="204"/>
      <c r="D299" s="204"/>
      <c r="E299" s="204"/>
      <c r="F299" s="204"/>
    </row>
    <row r="300" spans="1:6">
      <c r="A300" s="204"/>
      <c r="B300" s="204"/>
      <c r="C300" s="204"/>
      <c r="D300" s="204"/>
      <c r="E300" s="204"/>
      <c r="F300" s="204"/>
    </row>
    <row r="301" spans="1:6">
      <c r="A301" s="204"/>
      <c r="B301" s="204"/>
      <c r="C301" s="204"/>
      <c r="D301" s="204"/>
      <c r="E301" s="204"/>
      <c r="F301" s="204"/>
    </row>
    <row r="302" spans="1:6">
      <c r="A302" s="204"/>
      <c r="B302" s="204"/>
      <c r="C302" s="204"/>
      <c r="D302" s="204"/>
      <c r="E302" s="204"/>
      <c r="F302" s="204"/>
    </row>
    <row r="303" spans="1:6">
      <c r="A303" s="204"/>
      <c r="B303" s="204"/>
      <c r="C303" s="204"/>
      <c r="D303" s="204"/>
      <c r="E303" s="204"/>
      <c r="F303" s="204"/>
    </row>
    <row r="304" spans="1:6">
      <c r="A304" s="204"/>
      <c r="B304" s="204"/>
      <c r="C304" s="204"/>
      <c r="D304" s="204"/>
      <c r="E304" s="204"/>
      <c r="F304" s="204"/>
    </row>
    <row r="305" spans="1:6">
      <c r="A305" s="204"/>
      <c r="B305" s="204"/>
      <c r="C305" s="204"/>
      <c r="D305" s="204"/>
      <c r="E305" s="204"/>
      <c r="F305" s="204"/>
    </row>
    <row r="306" spans="1:6">
      <c r="A306" s="204"/>
      <c r="B306" s="204"/>
      <c r="C306" s="204"/>
      <c r="D306" s="204"/>
      <c r="E306" s="204"/>
      <c r="F306" s="204"/>
    </row>
    <row r="307" spans="1:6">
      <c r="A307" s="204"/>
      <c r="B307" s="204"/>
      <c r="C307" s="204"/>
      <c r="D307" s="204"/>
      <c r="E307" s="204"/>
      <c r="F307" s="204"/>
    </row>
    <row r="308" spans="1:6">
      <c r="A308" s="204"/>
      <c r="B308" s="204"/>
      <c r="C308" s="204"/>
      <c r="D308" s="204"/>
      <c r="E308" s="204"/>
      <c r="F308" s="204"/>
    </row>
    <row r="309" spans="1:6">
      <c r="A309" s="204"/>
      <c r="B309" s="204"/>
      <c r="C309" s="204"/>
      <c r="D309" s="204"/>
      <c r="E309" s="204"/>
      <c r="F309" s="204"/>
    </row>
    <row r="310" spans="1:6">
      <c r="A310" s="204"/>
      <c r="B310" s="204"/>
      <c r="C310" s="204"/>
      <c r="D310" s="204"/>
      <c r="E310" s="204"/>
      <c r="F310" s="204"/>
    </row>
    <row r="311" spans="1:6">
      <c r="A311" s="204"/>
      <c r="B311" s="204"/>
      <c r="C311" s="204"/>
      <c r="D311" s="204"/>
      <c r="E311" s="204"/>
      <c r="F311" s="204"/>
    </row>
    <row r="312" spans="1:6">
      <c r="A312" s="204"/>
      <c r="B312" s="204"/>
      <c r="C312" s="204"/>
      <c r="D312" s="204"/>
      <c r="E312" s="204"/>
      <c r="F312" s="204"/>
    </row>
    <row r="313" spans="1:6">
      <c r="A313" s="204"/>
      <c r="B313" s="204"/>
      <c r="C313" s="204"/>
      <c r="D313" s="204"/>
      <c r="E313" s="204"/>
      <c r="F313" s="204"/>
    </row>
    <row r="314" spans="1:6">
      <c r="A314" s="204"/>
      <c r="B314" s="204"/>
      <c r="C314" s="204"/>
      <c r="D314" s="204"/>
      <c r="E314" s="204"/>
      <c r="F314" s="204"/>
    </row>
    <row r="315" spans="1:6">
      <c r="A315" s="204"/>
      <c r="B315" s="204"/>
      <c r="C315" s="204"/>
      <c r="D315" s="204"/>
      <c r="E315" s="204"/>
      <c r="F315" s="204"/>
    </row>
    <row r="316" spans="1:6">
      <c r="A316" s="204"/>
      <c r="B316" s="204"/>
      <c r="C316" s="204"/>
      <c r="D316" s="204"/>
      <c r="E316" s="204"/>
      <c r="F316" s="204"/>
    </row>
    <row r="317" spans="1:6">
      <c r="A317" s="204"/>
      <c r="B317" s="204"/>
      <c r="C317" s="204"/>
      <c r="D317" s="204"/>
      <c r="E317" s="204"/>
      <c r="F317" s="204"/>
    </row>
    <row r="318" spans="1:6">
      <c r="A318" s="204"/>
      <c r="B318" s="204"/>
      <c r="C318" s="204"/>
      <c r="D318" s="204"/>
      <c r="E318" s="204"/>
      <c r="F318" s="204"/>
    </row>
    <row r="319" spans="1:6">
      <c r="A319" s="204"/>
      <c r="B319" s="204"/>
      <c r="C319" s="204"/>
      <c r="D319" s="204"/>
      <c r="E319" s="204"/>
      <c r="F319" s="204"/>
    </row>
    <row r="320" spans="1:6">
      <c r="A320" s="204"/>
      <c r="B320" s="204"/>
      <c r="C320" s="204"/>
      <c r="D320" s="204"/>
      <c r="E320" s="204"/>
      <c r="F320" s="204"/>
    </row>
    <row r="321" spans="1:6">
      <c r="A321" s="204"/>
      <c r="B321" s="204"/>
      <c r="C321" s="204"/>
      <c r="D321" s="204"/>
      <c r="E321" s="204"/>
      <c r="F321" s="204"/>
    </row>
    <row r="322" spans="1:6">
      <c r="A322" s="204"/>
      <c r="B322" s="204"/>
      <c r="C322" s="204"/>
      <c r="D322" s="204"/>
      <c r="E322" s="204"/>
      <c r="F322" s="204"/>
    </row>
    <row r="323" spans="1:6">
      <c r="A323" s="204"/>
      <c r="B323" s="204"/>
      <c r="C323" s="204"/>
      <c r="D323" s="204"/>
      <c r="E323" s="204"/>
      <c r="F323" s="204"/>
    </row>
    <row r="324" spans="1:6">
      <c r="A324" s="204"/>
      <c r="B324" s="204"/>
      <c r="C324" s="204"/>
      <c r="D324" s="204"/>
      <c r="E324" s="204"/>
      <c r="F324" s="204"/>
    </row>
  </sheetData>
  <sheetProtection password="CE0A" sheet="1"/>
  <mergeCells count="3">
    <mergeCell ref="B3:F3"/>
    <mergeCell ref="B22:F22"/>
    <mergeCell ref="B41:F41"/>
  </mergeCells>
  <phoneticPr fontId="12" type="noConversion"/>
  <pageMargins left="0.78740157499999996" right="0.59" top="0.63" bottom="0.984251969" header="0.4921259845" footer="0.4921259845"/>
  <pageSetup paperSize="9" orientation="portrait" horizontalDpi="300" verticalDpi="300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FBA5D-9F36-458F-B186-554162FF7A1B}">
  <sheetPr codeName="Tabelle14"/>
  <dimension ref="A1:K23"/>
  <sheetViews>
    <sheetView workbookViewId="0">
      <selection activeCell="B14" sqref="B14"/>
    </sheetView>
  </sheetViews>
  <sheetFormatPr baseColWidth="10" defaultColWidth="11.42578125" defaultRowHeight="18.75" customHeight="1"/>
  <cols>
    <col min="1" max="1" width="34.7109375" style="55" customWidth="1"/>
    <col min="2" max="7" width="11.42578125" style="55"/>
    <col min="8" max="8" width="2" style="55" customWidth="1"/>
    <col min="9" max="9" width="11.42578125" style="55"/>
    <col min="10" max="10" width="5.7109375" style="55" customWidth="1"/>
    <col min="11" max="16384" width="11.42578125" style="55"/>
  </cols>
  <sheetData>
    <row r="1" spans="1:11" ht="18.75" customHeight="1">
      <c r="A1" s="60"/>
    </row>
    <row r="3" spans="1:11" ht="18.75" customHeight="1">
      <c r="A3" s="187"/>
      <c r="B3" s="273" t="s">
        <v>1</v>
      </c>
      <c r="C3" s="274"/>
      <c r="D3" s="273" t="s">
        <v>24</v>
      </c>
      <c r="E3" s="274"/>
      <c r="F3" s="273" t="s">
        <v>26</v>
      </c>
      <c r="G3" s="274"/>
    </row>
    <row r="4" spans="1:11" ht="18.75" customHeight="1">
      <c r="A4" s="74"/>
      <c r="B4" s="188" t="s">
        <v>195</v>
      </c>
      <c r="C4" s="189" t="s">
        <v>196</v>
      </c>
      <c r="D4" s="190" t="s">
        <v>195</v>
      </c>
      <c r="E4" s="190" t="s">
        <v>196</v>
      </c>
      <c r="F4" s="188" t="s">
        <v>195</v>
      </c>
      <c r="G4" s="189" t="s">
        <v>196</v>
      </c>
    </row>
    <row r="5" spans="1:11" ht="18.75" customHeight="1">
      <c r="A5" s="191" t="s">
        <v>197</v>
      </c>
      <c r="B5" s="192">
        <f>SUM(B6:B7)</f>
        <v>0</v>
      </c>
      <c r="C5" s="193"/>
      <c r="D5" s="192">
        <f>SUM(D6:D7)</f>
        <v>0</v>
      </c>
      <c r="E5" s="193"/>
      <c r="F5" s="192">
        <f>SUM(F6:F7)</f>
        <v>0</v>
      </c>
      <c r="G5" s="193"/>
    </row>
    <row r="6" spans="1:11" ht="18.75" customHeight="1">
      <c r="A6" s="194" t="s">
        <v>198</v>
      </c>
      <c r="B6" s="93">
        <f>J6/100*B7</f>
        <v>0</v>
      </c>
      <c r="C6" s="193"/>
      <c r="D6" s="93">
        <f>J6/100*D7</f>
        <v>0</v>
      </c>
      <c r="E6" s="193"/>
      <c r="F6" s="93">
        <f>J6/100*F7</f>
        <v>0</v>
      </c>
      <c r="G6" s="193"/>
      <c r="I6" s="55" t="s">
        <v>199</v>
      </c>
      <c r="J6" s="199">
        <v>19</v>
      </c>
      <c r="K6" s="55" t="s">
        <v>196</v>
      </c>
    </row>
    <row r="7" spans="1:11" ht="18.75" customHeight="1">
      <c r="A7" s="191" t="s">
        <v>200</v>
      </c>
      <c r="B7" s="93">
        <f>'A3 Umsatzvorschau'!H15</f>
        <v>0</v>
      </c>
      <c r="C7" s="193"/>
      <c r="D7" s="93">
        <f>'A3 Umsatzvorschau'!H30</f>
        <v>0</v>
      </c>
      <c r="E7" s="193"/>
      <c r="F7" s="93">
        <f>'A3 Umsatzvorschau'!H45</f>
        <v>0</v>
      </c>
      <c r="G7" s="193"/>
    </row>
    <row r="8" spans="1:11" ht="18.75" customHeight="1">
      <c r="A8" s="194" t="s">
        <v>201</v>
      </c>
      <c r="B8" s="93">
        <v>0</v>
      </c>
      <c r="C8" s="193"/>
      <c r="D8" s="93">
        <v>0</v>
      </c>
      <c r="E8" s="193"/>
      <c r="F8" s="93">
        <v>0</v>
      </c>
      <c r="G8" s="193"/>
    </row>
    <row r="9" spans="1:11" ht="18.75" customHeight="1">
      <c r="A9" s="191" t="s">
        <v>202</v>
      </c>
      <c r="B9" s="93">
        <f>SUM(B7:B8)</f>
        <v>0</v>
      </c>
      <c r="C9" s="195">
        <v>100</v>
      </c>
      <c r="D9" s="93">
        <f>SUM(D7:D8)</f>
        <v>0</v>
      </c>
      <c r="E9" s="195">
        <v>100</v>
      </c>
      <c r="F9" s="93">
        <f>SUM(F7:F8)</f>
        <v>0</v>
      </c>
      <c r="G9" s="195">
        <v>100</v>
      </c>
    </row>
    <row r="10" spans="1:11" ht="18.75" customHeight="1">
      <c r="A10" s="196" t="s">
        <v>203</v>
      </c>
      <c r="B10" s="93">
        <f>Investitionen!B17</f>
        <v>0</v>
      </c>
      <c r="C10" s="195" t="e">
        <f>B10/$B$9*100</f>
        <v>#DIV/0!</v>
      </c>
      <c r="D10" s="93">
        <f>Investitionen!C17</f>
        <v>0</v>
      </c>
      <c r="E10" s="195" t="e">
        <f>D10/$D$9*100</f>
        <v>#DIV/0!</v>
      </c>
      <c r="F10" s="93">
        <f>Investitionen!D17</f>
        <v>0</v>
      </c>
      <c r="G10" s="195" t="e">
        <f>F10/$F$9*100</f>
        <v>#DIV/0!</v>
      </c>
    </row>
    <row r="11" spans="1:11" ht="18.75" customHeight="1">
      <c r="A11" s="194" t="s">
        <v>204</v>
      </c>
      <c r="B11" s="93">
        <f>Kostenvorschau!F18</f>
        <v>0</v>
      </c>
      <c r="C11" s="195" t="e">
        <f t="shared" ref="C11:C16" si="0">B11/$B$9*100</f>
        <v>#DIV/0!</v>
      </c>
      <c r="D11" s="93">
        <f>Kostenvorschau!F37</f>
        <v>0</v>
      </c>
      <c r="E11" s="195" t="e">
        <f t="shared" ref="E11:E16" si="1">D11/$D$9*100</f>
        <v>#DIV/0!</v>
      </c>
      <c r="F11" s="93">
        <f>Kostenvorschau!F56</f>
        <v>0</v>
      </c>
      <c r="G11" s="195" t="e">
        <f t="shared" ref="G11:G16" si="2">F11/$F$9*100</f>
        <v>#DIV/0!</v>
      </c>
    </row>
    <row r="12" spans="1:11" ht="18.75" customHeight="1">
      <c r="A12" s="194" t="s">
        <v>205</v>
      </c>
      <c r="B12" s="93">
        <f>Abschreibungen!C14</f>
        <v>0</v>
      </c>
      <c r="C12" s="195" t="e">
        <f t="shared" si="0"/>
        <v>#DIV/0!</v>
      </c>
      <c r="D12" s="93">
        <f>Abschreibungen!D14</f>
        <v>0</v>
      </c>
      <c r="E12" s="195" t="e">
        <f t="shared" si="1"/>
        <v>#DIV/0!</v>
      </c>
      <c r="F12" s="93">
        <f>Abschreibungen!E14</f>
        <v>0</v>
      </c>
      <c r="G12" s="195" t="e">
        <f t="shared" si="2"/>
        <v>#DIV/0!</v>
      </c>
    </row>
    <row r="13" spans="1:11" ht="18.75" customHeight="1">
      <c r="A13" s="194" t="s">
        <v>206</v>
      </c>
      <c r="B13" s="93">
        <f>'A4 Rentabilitätsvorschau'!F12</f>
        <v>0</v>
      </c>
      <c r="C13" s="195" t="e">
        <f t="shared" si="0"/>
        <v>#DIV/0!</v>
      </c>
      <c r="D13" s="93">
        <f>'A4 Rentabilitätsvorschau'!G12</f>
        <v>0</v>
      </c>
      <c r="E13" s="195" t="e">
        <f t="shared" si="1"/>
        <v>#DIV/0!</v>
      </c>
      <c r="F13" s="93">
        <f>'A4 Rentabilitätsvorschau'!H12</f>
        <v>0</v>
      </c>
      <c r="G13" s="195" t="e">
        <f t="shared" si="2"/>
        <v>#DIV/0!</v>
      </c>
    </row>
    <row r="14" spans="1:11" ht="18.75" customHeight="1">
      <c r="A14" s="194" t="s">
        <v>207</v>
      </c>
      <c r="B14" s="93">
        <f>'A4 Rentabilitätsvorschau'!F10</f>
        <v>0</v>
      </c>
      <c r="C14" s="195" t="e">
        <f t="shared" si="0"/>
        <v>#DIV/0!</v>
      </c>
      <c r="D14" s="93">
        <f>'A4 Rentabilitätsvorschau'!G10</f>
        <v>0</v>
      </c>
      <c r="E14" s="195" t="e">
        <f t="shared" si="1"/>
        <v>#DIV/0!</v>
      </c>
      <c r="F14" s="93">
        <f>'A4 Rentabilitätsvorschau'!H10</f>
        <v>0</v>
      </c>
      <c r="G14" s="195" t="e">
        <f t="shared" si="2"/>
        <v>#DIV/0!</v>
      </c>
    </row>
    <row r="15" spans="1:11" ht="18.75" customHeight="1">
      <c r="A15" s="191" t="s">
        <v>208</v>
      </c>
      <c r="B15" s="93">
        <f>SUM(B10:B14)</f>
        <v>0</v>
      </c>
      <c r="C15" s="195" t="e">
        <f t="shared" si="0"/>
        <v>#DIV/0!</v>
      </c>
      <c r="D15" s="93">
        <f>SUM(D10:D14)</f>
        <v>0</v>
      </c>
      <c r="E15" s="195" t="e">
        <f t="shared" si="1"/>
        <v>#DIV/0!</v>
      </c>
      <c r="F15" s="93">
        <f>SUM(F10:F14)</f>
        <v>0</v>
      </c>
      <c r="G15" s="195" t="e">
        <f t="shared" si="2"/>
        <v>#DIV/0!</v>
      </c>
    </row>
    <row r="16" spans="1:11" ht="18.75" customHeight="1">
      <c r="A16" s="191" t="s">
        <v>209</v>
      </c>
      <c r="B16" s="93">
        <f>B9-B15</f>
        <v>0</v>
      </c>
      <c r="C16" s="195" t="e">
        <f t="shared" si="0"/>
        <v>#DIV/0!</v>
      </c>
      <c r="D16" s="93">
        <f>D9-D15</f>
        <v>0</v>
      </c>
      <c r="E16" s="195" t="e">
        <f t="shared" si="1"/>
        <v>#DIV/0!</v>
      </c>
      <c r="F16" s="93">
        <f>F9-F15</f>
        <v>0</v>
      </c>
      <c r="G16" s="195" t="e">
        <f t="shared" si="2"/>
        <v>#DIV/0!</v>
      </c>
    </row>
    <row r="17" spans="1:7" ht="18.75" customHeight="1">
      <c r="A17" s="200" t="s">
        <v>210</v>
      </c>
      <c r="B17" s="2">
        <v>0</v>
      </c>
      <c r="C17" s="201"/>
      <c r="D17" s="2">
        <v>0</v>
      </c>
      <c r="E17" s="98"/>
      <c r="F17" s="2">
        <v>0</v>
      </c>
      <c r="G17" s="98"/>
    </row>
    <row r="18" spans="1:7" ht="18.75" customHeight="1">
      <c r="A18" s="200" t="s">
        <v>211</v>
      </c>
      <c r="B18" s="2">
        <v>0</v>
      </c>
      <c r="C18" s="201"/>
      <c r="D18" s="2">
        <v>0</v>
      </c>
      <c r="E18" s="98"/>
      <c r="F18" s="2">
        <v>0</v>
      </c>
      <c r="G18" s="98"/>
    </row>
    <row r="19" spans="1:7" ht="18.75" customHeight="1">
      <c r="A19" s="200" t="s">
        <v>212</v>
      </c>
      <c r="B19" s="2">
        <v>0</v>
      </c>
      <c r="C19" s="201"/>
      <c r="D19" s="2">
        <v>0</v>
      </c>
      <c r="E19" s="98"/>
      <c r="F19" s="2">
        <v>0</v>
      </c>
      <c r="G19" s="98"/>
    </row>
    <row r="20" spans="1:7" ht="18.75" customHeight="1">
      <c r="A20" s="84" t="s">
        <v>213</v>
      </c>
      <c r="B20" s="197">
        <f>B16+B17+B18-B19</f>
        <v>0</v>
      </c>
      <c r="C20" s="198" t="e">
        <f>B20/B9*100</f>
        <v>#DIV/0!</v>
      </c>
      <c r="D20" s="197">
        <f>D16+D17+D18-D19</f>
        <v>0</v>
      </c>
      <c r="E20" s="198" t="e">
        <f>D20/D9*100</f>
        <v>#DIV/0!</v>
      </c>
      <c r="F20" s="197">
        <f>F16+F17+F18-F19</f>
        <v>0</v>
      </c>
      <c r="G20" s="198" t="e">
        <f>F20/F9*100</f>
        <v>#DIV/0!</v>
      </c>
    </row>
    <row r="23" spans="1:7" ht="18.75" customHeight="1">
      <c r="A23" s="62"/>
    </row>
  </sheetData>
  <sheetProtection password="CE0A" sheet="1"/>
  <mergeCells count="3">
    <mergeCell ref="B3:C3"/>
    <mergeCell ref="D3:E3"/>
    <mergeCell ref="F3:G3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D6779-C321-413E-9536-3D29D041F699}">
  <sheetPr codeName="Tabelle16"/>
  <dimension ref="A1"/>
  <sheetViews>
    <sheetView workbookViewId="0">
      <selection activeCell="P26" sqref="P26"/>
    </sheetView>
  </sheetViews>
  <sheetFormatPr baseColWidth="10" defaultColWidth="9.85546875" defaultRowHeight="10.5" customHeight="1"/>
  <cols>
    <col min="1" max="16384" width="9.85546875" style="14"/>
  </cols>
  <sheetData>
    <row r="1" spans="1:1" ht="18.75" customHeight="1">
      <c r="A1" s="13"/>
    </row>
  </sheetData>
  <phoneticPr fontId="12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CD8D8-848A-450E-A8B7-1D3DA48C5BB7}">
  <sheetPr codeName="Tabelle5"/>
  <dimension ref="A1:S114"/>
  <sheetViews>
    <sheetView showZeros="0" zoomScale="85" zoomScaleNormal="85" workbookViewId="0">
      <selection activeCell="J21" sqref="J21"/>
    </sheetView>
  </sheetViews>
  <sheetFormatPr baseColWidth="10" defaultColWidth="11.42578125" defaultRowHeight="12"/>
  <cols>
    <col min="1" max="1" width="22" style="24" customWidth="1"/>
    <col min="2" max="2" width="16" style="30" customWidth="1"/>
    <col min="3" max="3" width="16.140625" style="30" customWidth="1"/>
    <col min="4" max="7" width="12" style="24" customWidth="1"/>
    <col min="8" max="8" width="14" style="24" customWidth="1"/>
    <col min="9" max="9" width="1.5703125" style="22" customWidth="1"/>
    <col min="10" max="10" width="21.7109375" style="22" customWidth="1"/>
    <col min="11" max="11" width="11.7109375" style="22" customWidth="1"/>
    <col min="12" max="12" width="11.140625" style="22" customWidth="1"/>
    <col min="13" max="18" width="11.42578125" style="22"/>
    <col min="19" max="16384" width="11.42578125" style="24"/>
  </cols>
  <sheetData>
    <row r="1" spans="1:18" s="22" customFormat="1" ht="18.75" customHeight="1">
      <c r="A1" s="20"/>
      <c r="B1" s="21"/>
      <c r="C1" s="21"/>
      <c r="D1" s="254"/>
      <c r="E1" s="254"/>
      <c r="F1" s="254"/>
      <c r="G1" s="254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18" s="22" customFormat="1" ht="18.75" customHeight="1">
      <c r="A2" s="20"/>
      <c r="B2" s="21"/>
      <c r="C2" s="21"/>
      <c r="D2" s="253" t="s">
        <v>27</v>
      </c>
      <c r="E2" s="253"/>
      <c r="F2" s="253"/>
      <c r="G2" s="253"/>
      <c r="H2" s="31" t="s">
        <v>28</v>
      </c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1:18" s="22" customFormat="1" ht="18.75" customHeight="1">
      <c r="A3" s="26"/>
      <c r="B3" s="213"/>
      <c r="C3" s="213"/>
      <c r="D3" s="27">
        <v>15</v>
      </c>
      <c r="E3" s="27">
        <v>25</v>
      </c>
      <c r="F3" s="27">
        <v>25</v>
      </c>
      <c r="G3" s="27">
        <v>35</v>
      </c>
      <c r="H3" s="213">
        <f>SUM(D3:G3)</f>
        <v>100</v>
      </c>
      <c r="I3" s="26"/>
      <c r="J3" s="26"/>
      <c r="K3" s="26"/>
      <c r="L3" s="26"/>
      <c r="M3" s="26"/>
      <c r="N3" s="26"/>
      <c r="O3" s="26"/>
      <c r="P3" s="26"/>
      <c r="Q3" s="26"/>
      <c r="R3" s="26"/>
    </row>
    <row r="4" spans="1:18" s="22" customFormat="1" ht="6.75" customHeight="1">
      <c r="A4" s="26"/>
      <c r="B4" s="213"/>
      <c r="C4" s="213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</row>
    <row r="5" spans="1:18" ht="18.75" customHeight="1">
      <c r="A5" s="214" t="s">
        <v>29</v>
      </c>
      <c r="B5" s="23" t="s">
        <v>30</v>
      </c>
      <c r="C5" s="23"/>
      <c r="D5" s="250" t="s">
        <v>31</v>
      </c>
      <c r="E5" s="251"/>
      <c r="F5" s="251"/>
      <c r="G5" s="251"/>
      <c r="H5" s="252"/>
      <c r="I5" s="26"/>
      <c r="J5" s="26"/>
      <c r="K5" s="26"/>
      <c r="L5" s="26"/>
      <c r="M5" s="26"/>
      <c r="N5" s="26"/>
      <c r="O5" s="26"/>
      <c r="P5" s="26"/>
      <c r="Q5" s="26"/>
      <c r="R5" s="26"/>
    </row>
    <row r="6" spans="1:18" ht="18.75" customHeight="1">
      <c r="A6" s="215" t="s">
        <v>32</v>
      </c>
      <c r="B6" s="216" t="s">
        <v>33</v>
      </c>
      <c r="C6" s="216" t="s">
        <v>34</v>
      </c>
      <c r="D6" s="217" t="s">
        <v>3</v>
      </c>
      <c r="E6" s="218" t="s">
        <v>4</v>
      </c>
      <c r="F6" s="218" t="s">
        <v>5</v>
      </c>
      <c r="G6" s="218" t="s">
        <v>6</v>
      </c>
      <c r="H6" s="219" t="s">
        <v>7</v>
      </c>
      <c r="I6" s="26"/>
      <c r="J6" s="25" t="s">
        <v>35</v>
      </c>
      <c r="K6" s="26"/>
      <c r="L6" s="26"/>
      <c r="M6" s="26"/>
      <c r="N6" s="26"/>
      <c r="O6" s="26"/>
      <c r="P6" s="26"/>
      <c r="Q6" s="26"/>
      <c r="R6" s="26"/>
    </row>
    <row r="7" spans="1:18" ht="18.75" customHeight="1">
      <c r="A7" s="15" t="s">
        <v>36</v>
      </c>
      <c r="B7" s="220"/>
      <c r="C7" s="221"/>
      <c r="D7" s="222">
        <f>C7*$D$3%*B7</f>
        <v>0</v>
      </c>
      <c r="E7" s="222">
        <f>C7*$E$3%*B7</f>
        <v>0</v>
      </c>
      <c r="F7" s="222">
        <f>C7*$F$3%*B7</f>
        <v>0</v>
      </c>
      <c r="G7" s="222">
        <f>C7*$G$3%*B7</f>
        <v>0</v>
      </c>
      <c r="H7" s="223">
        <f>SUM(D7:G7)</f>
        <v>0</v>
      </c>
      <c r="I7" s="28"/>
      <c r="J7" s="27"/>
      <c r="K7" s="28">
        <f t="shared" ref="K7:K14" si="0">J7+100</f>
        <v>100</v>
      </c>
      <c r="L7" s="26"/>
      <c r="M7" s="26"/>
      <c r="N7" s="26"/>
      <c r="O7" s="26"/>
      <c r="P7" s="26"/>
      <c r="Q7" s="26"/>
      <c r="R7" s="26"/>
    </row>
    <row r="8" spans="1:18" ht="18.75" customHeight="1">
      <c r="A8" s="15" t="s">
        <v>37</v>
      </c>
      <c r="B8" s="220"/>
      <c r="C8" s="221"/>
      <c r="D8" s="222">
        <f t="shared" ref="D8:D13" si="1">C8*$D$3%*B8</f>
        <v>0</v>
      </c>
      <c r="E8" s="222">
        <f t="shared" ref="E8:E13" si="2">C8*$E$3%*B8</f>
        <v>0</v>
      </c>
      <c r="F8" s="222">
        <f t="shared" ref="F8:F13" si="3">C8*$F$3%*B8</f>
        <v>0</v>
      </c>
      <c r="G8" s="222">
        <f t="shared" ref="G8:G13" si="4">C8*$G$3%*B8</f>
        <v>0</v>
      </c>
      <c r="H8" s="223">
        <f t="shared" ref="H8:H14" si="5">SUM(D8:G8)</f>
        <v>0</v>
      </c>
      <c r="I8" s="28"/>
      <c r="J8" s="27"/>
      <c r="K8" s="28">
        <f t="shared" si="0"/>
        <v>100</v>
      </c>
      <c r="L8" s="26"/>
      <c r="M8" s="26"/>
      <c r="N8" s="26"/>
      <c r="O8" s="26"/>
      <c r="P8" s="26"/>
      <c r="Q8" s="26"/>
      <c r="R8" s="26"/>
    </row>
    <row r="9" spans="1:18" ht="18.75" customHeight="1">
      <c r="A9" s="15" t="s">
        <v>38</v>
      </c>
      <c r="B9" s="220"/>
      <c r="C9" s="221"/>
      <c r="D9" s="222">
        <f t="shared" si="1"/>
        <v>0</v>
      </c>
      <c r="E9" s="222">
        <f t="shared" si="2"/>
        <v>0</v>
      </c>
      <c r="F9" s="222">
        <f t="shared" si="3"/>
        <v>0</v>
      </c>
      <c r="G9" s="222">
        <f t="shared" si="4"/>
        <v>0</v>
      </c>
      <c r="H9" s="223">
        <f t="shared" si="5"/>
        <v>0</v>
      </c>
      <c r="I9" s="28"/>
      <c r="J9" s="27"/>
      <c r="K9" s="28">
        <f t="shared" si="0"/>
        <v>100</v>
      </c>
      <c r="L9" s="26"/>
      <c r="M9" s="26"/>
      <c r="N9" s="26"/>
      <c r="O9" s="26"/>
      <c r="P9" s="26"/>
      <c r="Q9" s="26"/>
      <c r="R9" s="26"/>
    </row>
    <row r="10" spans="1:18" ht="18.75" customHeight="1">
      <c r="A10" s="15" t="s">
        <v>39</v>
      </c>
      <c r="B10" s="220"/>
      <c r="C10" s="221"/>
      <c r="D10" s="222">
        <f t="shared" si="1"/>
        <v>0</v>
      </c>
      <c r="E10" s="222">
        <f t="shared" si="2"/>
        <v>0</v>
      </c>
      <c r="F10" s="222">
        <f t="shared" si="3"/>
        <v>0</v>
      </c>
      <c r="G10" s="222">
        <f t="shared" si="4"/>
        <v>0</v>
      </c>
      <c r="H10" s="223">
        <f t="shared" si="5"/>
        <v>0</v>
      </c>
      <c r="I10" s="28"/>
      <c r="J10" s="27"/>
      <c r="K10" s="28">
        <f t="shared" si="0"/>
        <v>100</v>
      </c>
      <c r="L10" s="26"/>
      <c r="M10" s="26"/>
      <c r="N10" s="26"/>
      <c r="O10" s="26"/>
      <c r="P10" s="26"/>
      <c r="Q10" s="26"/>
      <c r="R10" s="26"/>
    </row>
    <row r="11" spans="1:18" ht="18.75" customHeight="1">
      <c r="A11" s="15"/>
      <c r="B11" s="220"/>
      <c r="C11" s="221"/>
      <c r="D11" s="222">
        <f t="shared" si="1"/>
        <v>0</v>
      </c>
      <c r="E11" s="222">
        <f t="shared" si="2"/>
        <v>0</v>
      </c>
      <c r="F11" s="222">
        <f t="shared" si="3"/>
        <v>0</v>
      </c>
      <c r="G11" s="222">
        <f t="shared" si="4"/>
        <v>0</v>
      </c>
      <c r="H11" s="223">
        <f t="shared" si="5"/>
        <v>0</v>
      </c>
      <c r="I11" s="28"/>
      <c r="J11" s="27"/>
      <c r="K11" s="28">
        <f t="shared" si="0"/>
        <v>100</v>
      </c>
      <c r="L11" s="26"/>
      <c r="M11" s="26"/>
      <c r="N11" s="26"/>
      <c r="O11" s="26"/>
      <c r="P11" s="26"/>
      <c r="Q11" s="26"/>
      <c r="R11" s="26"/>
    </row>
    <row r="12" spans="1:18" ht="18.75" customHeight="1">
      <c r="A12" s="15"/>
      <c r="B12" s="220"/>
      <c r="C12" s="221"/>
      <c r="D12" s="222">
        <f t="shared" si="1"/>
        <v>0</v>
      </c>
      <c r="E12" s="222">
        <f t="shared" si="2"/>
        <v>0</v>
      </c>
      <c r="F12" s="222">
        <f t="shared" si="3"/>
        <v>0</v>
      </c>
      <c r="G12" s="222">
        <f t="shared" si="4"/>
        <v>0</v>
      </c>
      <c r="H12" s="223">
        <f t="shared" si="5"/>
        <v>0</v>
      </c>
      <c r="I12" s="28"/>
      <c r="J12" s="27"/>
      <c r="K12" s="28">
        <f t="shared" si="0"/>
        <v>100</v>
      </c>
      <c r="L12" s="26"/>
      <c r="M12" s="26"/>
      <c r="N12" s="26"/>
      <c r="O12" s="26"/>
      <c r="P12" s="26"/>
      <c r="Q12" s="26"/>
      <c r="R12" s="26"/>
    </row>
    <row r="13" spans="1:18" ht="18.75" customHeight="1">
      <c r="A13" s="15"/>
      <c r="B13" s="220"/>
      <c r="C13" s="221"/>
      <c r="D13" s="222">
        <f t="shared" si="1"/>
        <v>0</v>
      </c>
      <c r="E13" s="222">
        <f t="shared" si="2"/>
        <v>0</v>
      </c>
      <c r="F13" s="222">
        <f t="shared" si="3"/>
        <v>0</v>
      </c>
      <c r="G13" s="222">
        <f t="shared" si="4"/>
        <v>0</v>
      </c>
      <c r="H13" s="223">
        <f t="shared" si="5"/>
        <v>0</v>
      </c>
      <c r="I13" s="28"/>
      <c r="J13" s="27"/>
      <c r="K13" s="28">
        <f t="shared" si="0"/>
        <v>100</v>
      </c>
      <c r="L13" s="26"/>
      <c r="M13" s="26"/>
      <c r="N13" s="26"/>
      <c r="O13" s="26"/>
      <c r="P13" s="26"/>
      <c r="Q13" s="26"/>
      <c r="R13" s="26"/>
    </row>
    <row r="14" spans="1:18" ht="18.75" customHeight="1">
      <c r="A14" s="15"/>
      <c r="B14" s="220"/>
      <c r="C14" s="221"/>
      <c r="D14" s="222">
        <f>C14*$D$3%*B14</f>
        <v>0</v>
      </c>
      <c r="E14" s="222">
        <f>C14*$E$3%*B14</f>
        <v>0</v>
      </c>
      <c r="F14" s="222">
        <f>C14*$F$3%*B14</f>
        <v>0</v>
      </c>
      <c r="G14" s="222">
        <f>C14*$G$3%*B14</f>
        <v>0</v>
      </c>
      <c r="H14" s="223">
        <f t="shared" si="5"/>
        <v>0</v>
      </c>
      <c r="I14" s="26"/>
      <c r="J14" s="27"/>
      <c r="K14" s="28">
        <f t="shared" si="0"/>
        <v>100</v>
      </c>
      <c r="L14" s="26"/>
      <c r="M14" s="26"/>
      <c r="N14" s="26"/>
      <c r="O14" s="26"/>
      <c r="P14" s="26"/>
      <c r="Q14" s="26"/>
      <c r="R14" s="26"/>
    </row>
    <row r="15" spans="1:18" s="29" customFormat="1" ht="18.75" customHeight="1">
      <c r="A15" s="224" t="s">
        <v>40</v>
      </c>
      <c r="B15" s="225"/>
      <c r="C15" s="225"/>
      <c r="D15" s="226">
        <f>SUM(D7:D14)</f>
        <v>0</v>
      </c>
      <c r="E15" s="226">
        <f>SUM(E7:E14)</f>
        <v>0</v>
      </c>
      <c r="F15" s="226">
        <f>SUM(F7:F14)</f>
        <v>0</v>
      </c>
      <c r="G15" s="226">
        <f>SUM(G7:G14)</f>
        <v>0</v>
      </c>
      <c r="H15" s="227">
        <f>SUM(H7:H14)</f>
        <v>0</v>
      </c>
      <c r="I15" s="228"/>
      <c r="J15" s="228"/>
      <c r="K15" s="228"/>
      <c r="L15" s="228"/>
      <c r="M15" s="228"/>
      <c r="N15" s="228"/>
      <c r="O15" s="228"/>
      <c r="P15" s="228"/>
      <c r="Q15" s="228"/>
      <c r="R15" s="228"/>
    </row>
    <row r="16" spans="1:18" s="29" customFormat="1" ht="18.75" customHeight="1">
      <c r="A16" s="228"/>
      <c r="B16" s="229"/>
      <c r="C16" s="229"/>
      <c r="D16" s="152"/>
      <c r="E16" s="152"/>
      <c r="F16" s="152"/>
      <c r="G16" s="152"/>
      <c r="H16" s="230"/>
      <c r="I16" s="228"/>
      <c r="J16" s="228"/>
      <c r="K16" s="228"/>
      <c r="L16" s="228"/>
      <c r="M16" s="228"/>
      <c r="N16" s="228"/>
      <c r="O16" s="228"/>
      <c r="P16" s="228"/>
      <c r="Q16" s="228"/>
      <c r="R16" s="228"/>
    </row>
    <row r="17" spans="1:18" s="29" customFormat="1" ht="18.75" customHeight="1">
      <c r="A17" s="228"/>
      <c r="B17" s="202" t="s">
        <v>41</v>
      </c>
      <c r="C17" s="202" t="s">
        <v>41</v>
      </c>
      <c r="D17" s="253" t="s">
        <v>27</v>
      </c>
      <c r="E17" s="253"/>
      <c r="F17" s="253"/>
      <c r="G17" s="253"/>
      <c r="H17" s="31" t="s">
        <v>28</v>
      </c>
      <c r="I17" s="228"/>
      <c r="J17" s="228"/>
      <c r="K17" s="228"/>
      <c r="L17" s="228"/>
      <c r="M17" s="228"/>
      <c r="N17" s="228"/>
      <c r="O17" s="228"/>
      <c r="P17" s="228"/>
      <c r="Q17" s="228"/>
      <c r="R17" s="228"/>
    </row>
    <row r="18" spans="1:18" s="22" customFormat="1" ht="18.75" customHeight="1">
      <c r="A18" s="26"/>
      <c r="B18" s="27"/>
      <c r="C18" s="27">
        <v>10</v>
      </c>
      <c r="D18" s="27">
        <v>20</v>
      </c>
      <c r="E18" s="27">
        <v>25</v>
      </c>
      <c r="F18" s="27">
        <v>25</v>
      </c>
      <c r="G18" s="27">
        <v>30</v>
      </c>
      <c r="H18" s="213">
        <f>SUM(D18:G18)</f>
        <v>100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</row>
    <row r="19" spans="1:18" s="22" customFormat="1" ht="6.75" customHeight="1">
      <c r="A19" s="26"/>
      <c r="B19" s="213"/>
      <c r="C19" s="213"/>
      <c r="D19" s="231"/>
      <c r="E19" s="231"/>
      <c r="F19" s="231"/>
      <c r="G19" s="231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</row>
    <row r="20" spans="1:18" ht="18.75" customHeight="1">
      <c r="A20" s="214" t="str">
        <f>A5</f>
        <v xml:space="preserve">Produkte oder </v>
      </c>
      <c r="B20" s="23" t="str">
        <f>B5</f>
        <v>Umsatz p.a. oder</v>
      </c>
      <c r="C20" s="23"/>
      <c r="D20" s="250" t="s">
        <v>42</v>
      </c>
      <c r="E20" s="251"/>
      <c r="F20" s="251"/>
      <c r="G20" s="251"/>
      <c r="H20" s="252"/>
      <c r="I20" s="26"/>
      <c r="J20" s="26"/>
      <c r="K20" s="26"/>
      <c r="L20" s="26"/>
      <c r="M20" s="26"/>
      <c r="N20" s="26"/>
      <c r="O20" s="26"/>
      <c r="P20" s="26"/>
      <c r="Q20" s="26"/>
      <c r="R20" s="26"/>
    </row>
    <row r="21" spans="1:18" ht="18.75" customHeight="1">
      <c r="A21" s="215" t="str">
        <f>A6</f>
        <v xml:space="preserve">Dienstleistungen </v>
      </c>
      <c r="B21" s="216" t="str">
        <f>B6</f>
        <v>Ø Preis pro Einheit</v>
      </c>
      <c r="C21" s="216" t="str">
        <f>C6</f>
        <v>Anzahl</v>
      </c>
      <c r="D21" s="217" t="s">
        <v>3</v>
      </c>
      <c r="E21" s="218" t="s">
        <v>4</v>
      </c>
      <c r="F21" s="218" t="s">
        <v>5</v>
      </c>
      <c r="G21" s="218" t="s">
        <v>6</v>
      </c>
      <c r="H21" s="219" t="s">
        <v>7</v>
      </c>
      <c r="I21" s="26"/>
      <c r="J21" s="26" t="s">
        <v>43</v>
      </c>
      <c r="K21" s="26"/>
      <c r="L21" s="26"/>
      <c r="M21" s="26"/>
      <c r="N21" s="26"/>
      <c r="O21" s="26"/>
      <c r="P21" s="26"/>
      <c r="Q21" s="26"/>
      <c r="R21" s="26"/>
    </row>
    <row r="22" spans="1:18" ht="18.75" customHeight="1">
      <c r="A22" s="232" t="str">
        <f>A7</f>
        <v>Abrechenbare Stunden</v>
      </c>
      <c r="B22" s="233">
        <f>((B7*$B$18)/100)+B7</f>
        <v>0</v>
      </c>
      <c r="C22" s="234">
        <f t="shared" ref="C22:C29" si="6">((C7*$C$18)/100)+C7</f>
        <v>0</v>
      </c>
      <c r="D22" s="235">
        <f>C22*$D$18%*B22</f>
        <v>0</v>
      </c>
      <c r="E22" s="235">
        <f>C22*$E$18%*B22</f>
        <v>0</v>
      </c>
      <c r="F22" s="235">
        <f>C22*$F$18%*B22</f>
        <v>0</v>
      </c>
      <c r="G22" s="235">
        <f>C22*$G$18%*B22</f>
        <v>0</v>
      </c>
      <c r="H22" s="236">
        <f>SUM(D22:G22)</f>
        <v>0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1:18" ht="18.75" customHeight="1">
      <c r="A23" s="237" t="str">
        <f t="shared" ref="A23:A29" si="7">A8</f>
        <v>Projekt</v>
      </c>
      <c r="B23" s="233">
        <f t="shared" ref="B23:B29" si="8">((B8*$B$18)/100)+B8</f>
        <v>0</v>
      </c>
      <c r="C23" s="234">
        <f t="shared" si="6"/>
        <v>0</v>
      </c>
      <c r="D23" s="235">
        <f t="shared" ref="D23:D29" si="9">C23*$D$18%*B23</f>
        <v>0</v>
      </c>
      <c r="E23" s="235">
        <f t="shared" ref="E23:E29" si="10">C23*$E$18%*B23</f>
        <v>0</v>
      </c>
      <c r="F23" s="235">
        <f t="shared" ref="F23:F29" si="11">C23*$F$18%*B23</f>
        <v>0</v>
      </c>
      <c r="G23" s="235">
        <f t="shared" ref="G23:G29" si="12">C23*$G$18%*B23</f>
        <v>0</v>
      </c>
      <c r="H23" s="236">
        <f t="shared" ref="H23:H29" si="13">SUM(D23:G23)</f>
        <v>0</v>
      </c>
      <c r="I23" s="26"/>
      <c r="J23" s="26"/>
      <c r="K23" s="26"/>
      <c r="L23" s="26"/>
      <c r="M23" s="26"/>
      <c r="N23" s="26"/>
      <c r="O23" s="26"/>
      <c r="P23" s="26"/>
      <c r="Q23" s="26"/>
      <c r="R23" s="26"/>
    </row>
    <row r="24" spans="1:18" ht="18.75" customHeight="1">
      <c r="A24" s="237" t="str">
        <f t="shared" si="7"/>
        <v>Material Baustelle</v>
      </c>
      <c r="B24" s="233">
        <f t="shared" si="8"/>
        <v>0</v>
      </c>
      <c r="C24" s="234">
        <f t="shared" si="6"/>
        <v>0</v>
      </c>
      <c r="D24" s="235">
        <f t="shared" si="9"/>
        <v>0</v>
      </c>
      <c r="E24" s="235">
        <f t="shared" si="10"/>
        <v>0</v>
      </c>
      <c r="F24" s="235">
        <f t="shared" si="11"/>
        <v>0</v>
      </c>
      <c r="G24" s="235">
        <f t="shared" si="12"/>
        <v>0</v>
      </c>
      <c r="H24" s="236">
        <f t="shared" si="13"/>
        <v>0</v>
      </c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1:18" ht="18.75" customHeight="1">
      <c r="A25" s="237" t="str">
        <f t="shared" si="7"/>
        <v>Material Direktverkauf</v>
      </c>
      <c r="B25" s="233">
        <f t="shared" si="8"/>
        <v>0</v>
      </c>
      <c r="C25" s="234">
        <f t="shared" si="6"/>
        <v>0</v>
      </c>
      <c r="D25" s="235">
        <f t="shared" si="9"/>
        <v>0</v>
      </c>
      <c r="E25" s="235">
        <f t="shared" si="10"/>
        <v>0</v>
      </c>
      <c r="F25" s="235">
        <f t="shared" si="11"/>
        <v>0</v>
      </c>
      <c r="G25" s="235">
        <f t="shared" si="12"/>
        <v>0</v>
      </c>
      <c r="H25" s="236">
        <f t="shared" si="13"/>
        <v>0</v>
      </c>
      <c r="I25" s="26"/>
      <c r="J25" s="26"/>
      <c r="K25" s="26"/>
      <c r="L25" s="26"/>
      <c r="M25" s="26"/>
      <c r="N25" s="26"/>
      <c r="O25" s="26"/>
      <c r="P25" s="26"/>
      <c r="Q25" s="26"/>
      <c r="R25" s="26"/>
    </row>
    <row r="26" spans="1:18" ht="18.75" customHeight="1">
      <c r="A26" s="237">
        <f t="shared" si="7"/>
        <v>0</v>
      </c>
      <c r="B26" s="233">
        <f t="shared" si="8"/>
        <v>0</v>
      </c>
      <c r="C26" s="234">
        <f t="shared" si="6"/>
        <v>0</v>
      </c>
      <c r="D26" s="235">
        <f t="shared" si="9"/>
        <v>0</v>
      </c>
      <c r="E26" s="235">
        <f t="shared" si="10"/>
        <v>0</v>
      </c>
      <c r="F26" s="235">
        <f t="shared" si="11"/>
        <v>0</v>
      </c>
      <c r="G26" s="235">
        <f t="shared" si="12"/>
        <v>0</v>
      </c>
      <c r="H26" s="236">
        <f t="shared" si="13"/>
        <v>0</v>
      </c>
      <c r="I26" s="26"/>
      <c r="J26" s="26"/>
      <c r="K26" s="26"/>
      <c r="L26" s="26"/>
      <c r="M26" s="26"/>
      <c r="N26" s="26"/>
      <c r="O26" s="26"/>
      <c r="P26" s="26"/>
      <c r="Q26" s="26"/>
      <c r="R26" s="26"/>
    </row>
    <row r="27" spans="1:18" ht="18.75" customHeight="1">
      <c r="A27" s="237">
        <f t="shared" si="7"/>
        <v>0</v>
      </c>
      <c r="B27" s="233">
        <f t="shared" si="8"/>
        <v>0</v>
      </c>
      <c r="C27" s="234">
        <f t="shared" si="6"/>
        <v>0</v>
      </c>
      <c r="D27" s="235">
        <f t="shared" si="9"/>
        <v>0</v>
      </c>
      <c r="E27" s="235">
        <f t="shared" si="10"/>
        <v>0</v>
      </c>
      <c r="F27" s="235">
        <f t="shared" si="11"/>
        <v>0</v>
      </c>
      <c r="G27" s="235">
        <f t="shared" si="12"/>
        <v>0</v>
      </c>
      <c r="H27" s="236">
        <f t="shared" si="13"/>
        <v>0</v>
      </c>
      <c r="I27" s="26"/>
      <c r="J27" s="26"/>
      <c r="K27" s="26"/>
      <c r="L27" s="26"/>
      <c r="M27" s="26"/>
      <c r="N27" s="26"/>
      <c r="O27" s="26"/>
      <c r="P27" s="26"/>
      <c r="Q27" s="26"/>
      <c r="R27" s="26"/>
    </row>
    <row r="28" spans="1:18" ht="18.75" customHeight="1">
      <c r="A28" s="237">
        <f t="shared" si="7"/>
        <v>0</v>
      </c>
      <c r="B28" s="233">
        <f t="shared" si="8"/>
        <v>0</v>
      </c>
      <c r="C28" s="234">
        <f t="shared" si="6"/>
        <v>0</v>
      </c>
      <c r="D28" s="235">
        <f t="shared" si="9"/>
        <v>0</v>
      </c>
      <c r="E28" s="235">
        <f t="shared" si="10"/>
        <v>0</v>
      </c>
      <c r="F28" s="235">
        <f t="shared" si="11"/>
        <v>0</v>
      </c>
      <c r="G28" s="235">
        <f t="shared" si="12"/>
        <v>0</v>
      </c>
      <c r="H28" s="236">
        <f t="shared" si="13"/>
        <v>0</v>
      </c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1:18" ht="18.75" customHeight="1">
      <c r="A29" s="237">
        <f t="shared" si="7"/>
        <v>0</v>
      </c>
      <c r="B29" s="233">
        <f t="shared" si="8"/>
        <v>0</v>
      </c>
      <c r="C29" s="234">
        <f t="shared" si="6"/>
        <v>0</v>
      </c>
      <c r="D29" s="235">
        <f t="shared" si="9"/>
        <v>0</v>
      </c>
      <c r="E29" s="235">
        <f t="shared" si="10"/>
        <v>0</v>
      </c>
      <c r="F29" s="235">
        <f t="shared" si="11"/>
        <v>0</v>
      </c>
      <c r="G29" s="235">
        <f t="shared" si="12"/>
        <v>0</v>
      </c>
      <c r="H29" s="236">
        <f t="shared" si="13"/>
        <v>0</v>
      </c>
      <c r="I29" s="26"/>
      <c r="J29" s="26"/>
      <c r="K29" s="26"/>
      <c r="L29" s="26"/>
      <c r="M29" s="26"/>
      <c r="N29" s="26"/>
      <c r="O29" s="26"/>
      <c r="P29" s="26"/>
      <c r="Q29" s="26"/>
      <c r="R29" s="26"/>
    </row>
    <row r="30" spans="1:18" s="29" customFormat="1" ht="18.75" customHeight="1">
      <c r="A30" s="224" t="s">
        <v>44</v>
      </c>
      <c r="B30" s="225"/>
      <c r="C30" s="225"/>
      <c r="D30" s="238">
        <f>SUM(D22:D29)</f>
        <v>0</v>
      </c>
      <c r="E30" s="238">
        <f>SUM(E22:E29)</f>
        <v>0</v>
      </c>
      <c r="F30" s="238">
        <f>SUM(F22:F29)</f>
        <v>0</v>
      </c>
      <c r="G30" s="238">
        <f>SUM(G22:G29)</f>
        <v>0</v>
      </c>
      <c r="H30" s="239">
        <f>SUM(H22:H29)</f>
        <v>0</v>
      </c>
      <c r="I30" s="228"/>
      <c r="J30" s="228"/>
      <c r="K30" s="228"/>
      <c r="L30" s="228"/>
      <c r="M30" s="228"/>
      <c r="N30" s="228"/>
      <c r="O30" s="228"/>
      <c r="P30" s="228"/>
      <c r="Q30" s="228"/>
      <c r="R30" s="228"/>
    </row>
    <row r="31" spans="1:18" s="29" customFormat="1" ht="18.75" customHeight="1">
      <c r="A31" s="228"/>
      <c r="B31" s="229"/>
      <c r="C31" s="229"/>
      <c r="D31" s="240"/>
      <c r="E31" s="240"/>
      <c r="F31" s="240"/>
      <c r="G31" s="240"/>
      <c r="H31" s="240"/>
      <c r="I31" s="228"/>
      <c r="J31" s="228"/>
      <c r="K31" s="228"/>
      <c r="L31" s="228"/>
      <c r="M31" s="228"/>
      <c r="N31" s="228"/>
      <c r="O31" s="228"/>
      <c r="P31" s="228"/>
      <c r="Q31" s="228"/>
      <c r="R31" s="228"/>
    </row>
    <row r="32" spans="1:18" s="29" customFormat="1" ht="18.75" customHeight="1">
      <c r="A32" s="228"/>
      <c r="B32" s="202" t="s">
        <v>41</v>
      </c>
      <c r="C32" s="202" t="s">
        <v>41</v>
      </c>
      <c r="D32" s="253" t="s">
        <v>27</v>
      </c>
      <c r="E32" s="253"/>
      <c r="F32" s="253"/>
      <c r="G32" s="253"/>
      <c r="H32" s="31" t="s">
        <v>28</v>
      </c>
      <c r="I32" s="228"/>
      <c r="J32" s="228"/>
      <c r="K32" s="228"/>
      <c r="L32" s="228"/>
      <c r="M32" s="228"/>
      <c r="N32" s="228"/>
      <c r="O32" s="228"/>
      <c r="P32" s="228"/>
      <c r="Q32" s="228"/>
      <c r="R32" s="228"/>
    </row>
    <row r="33" spans="1:18" s="29" customFormat="1" ht="18.75" customHeight="1">
      <c r="A33" s="228"/>
      <c r="B33" s="27"/>
      <c r="C33" s="27">
        <v>10</v>
      </c>
      <c r="D33" s="27">
        <v>20</v>
      </c>
      <c r="E33" s="27">
        <v>25</v>
      </c>
      <c r="F33" s="27">
        <v>25</v>
      </c>
      <c r="G33" s="27">
        <v>30</v>
      </c>
      <c r="H33" s="213">
        <f>SUM(D33:G33)</f>
        <v>100</v>
      </c>
      <c r="I33" s="228"/>
      <c r="J33" s="228"/>
      <c r="K33" s="228"/>
      <c r="L33" s="228"/>
      <c r="M33" s="228"/>
      <c r="N33" s="228"/>
      <c r="O33" s="228"/>
      <c r="P33" s="228"/>
      <c r="Q33" s="228"/>
      <c r="R33" s="228"/>
    </row>
    <row r="34" spans="1:18" ht="6.75" customHeight="1">
      <c r="A34" s="26"/>
      <c r="B34" s="213"/>
      <c r="C34" s="213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</row>
    <row r="35" spans="1:18" ht="18.75" customHeight="1">
      <c r="A35" s="214" t="str">
        <f>A20</f>
        <v xml:space="preserve">Produkte oder </v>
      </c>
      <c r="B35" s="23" t="str">
        <f>B5</f>
        <v>Umsatz p.a. oder</v>
      </c>
      <c r="C35" s="23"/>
      <c r="D35" s="250" t="s">
        <v>45</v>
      </c>
      <c r="E35" s="251"/>
      <c r="F35" s="251"/>
      <c r="G35" s="251"/>
      <c r="H35" s="252"/>
      <c r="I35" s="26"/>
      <c r="J35" s="26"/>
      <c r="K35" s="26"/>
      <c r="L35" s="26"/>
      <c r="M35" s="26"/>
      <c r="N35" s="26"/>
      <c r="O35" s="26"/>
      <c r="P35" s="26"/>
      <c r="Q35" s="26"/>
      <c r="R35" s="26"/>
    </row>
    <row r="36" spans="1:18" ht="18.75" customHeight="1">
      <c r="A36" s="215" t="str">
        <f>A21</f>
        <v xml:space="preserve">Dienstleistungen </v>
      </c>
      <c r="B36" s="216" t="str">
        <f>B21</f>
        <v>Ø Preis pro Einheit</v>
      </c>
      <c r="C36" s="216" t="str">
        <f>C21</f>
        <v>Anzahl</v>
      </c>
      <c r="D36" s="217" t="s">
        <v>3</v>
      </c>
      <c r="E36" s="218" t="s">
        <v>4</v>
      </c>
      <c r="F36" s="218" t="s">
        <v>5</v>
      </c>
      <c r="G36" s="218" t="s">
        <v>6</v>
      </c>
      <c r="H36" s="219" t="s">
        <v>7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</row>
    <row r="37" spans="1:18" ht="18.75" customHeight="1">
      <c r="A37" s="232" t="str">
        <f>A7</f>
        <v>Abrechenbare Stunden</v>
      </c>
      <c r="B37" s="233">
        <f t="shared" ref="B37:B44" si="14">((B22*$B$33)/100)+B22</f>
        <v>0</v>
      </c>
      <c r="C37" s="234">
        <f t="shared" ref="C37:C44" si="15">((C22*$C$33)/100)+C22</f>
        <v>0</v>
      </c>
      <c r="D37" s="222">
        <f>C37*$D$33%*B37</f>
        <v>0</v>
      </c>
      <c r="E37" s="222">
        <f>C37*$E$33%*B37</f>
        <v>0</v>
      </c>
      <c r="F37" s="222">
        <f>C37*$F$33%*B37</f>
        <v>0</v>
      </c>
      <c r="G37" s="222">
        <f>C37*$G$33%*B37</f>
        <v>0</v>
      </c>
      <c r="H37" s="223">
        <f>SUM(D37:G37)</f>
        <v>0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</row>
    <row r="38" spans="1:18" ht="18.75" customHeight="1">
      <c r="A38" s="237" t="str">
        <f t="shared" ref="A38:A44" si="16">A8</f>
        <v>Projekt</v>
      </c>
      <c r="B38" s="233">
        <f t="shared" si="14"/>
        <v>0</v>
      </c>
      <c r="C38" s="234">
        <f t="shared" si="15"/>
        <v>0</v>
      </c>
      <c r="D38" s="222">
        <f t="shared" ref="D38:D44" si="17">C38*$D$33%*B38</f>
        <v>0</v>
      </c>
      <c r="E38" s="222">
        <f t="shared" ref="E38:E44" si="18">C38*$E$33%*B38</f>
        <v>0</v>
      </c>
      <c r="F38" s="222">
        <f t="shared" ref="F38:F44" si="19">C38*$F$33%*B38</f>
        <v>0</v>
      </c>
      <c r="G38" s="222">
        <f t="shared" ref="G38:G44" si="20">C38*$G$33%*B38</f>
        <v>0</v>
      </c>
      <c r="H38" s="223">
        <f t="shared" ref="H38:H44" si="21">SUM(D38:G38)</f>
        <v>0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1:18" ht="18.75" customHeight="1">
      <c r="A39" s="237" t="str">
        <f t="shared" si="16"/>
        <v>Material Baustelle</v>
      </c>
      <c r="B39" s="233">
        <f t="shared" si="14"/>
        <v>0</v>
      </c>
      <c r="C39" s="234">
        <f t="shared" si="15"/>
        <v>0</v>
      </c>
      <c r="D39" s="222">
        <f t="shared" si="17"/>
        <v>0</v>
      </c>
      <c r="E39" s="222">
        <f t="shared" si="18"/>
        <v>0</v>
      </c>
      <c r="F39" s="222">
        <f t="shared" si="19"/>
        <v>0</v>
      </c>
      <c r="G39" s="222">
        <f t="shared" si="20"/>
        <v>0</v>
      </c>
      <c r="H39" s="223">
        <f t="shared" si="21"/>
        <v>0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1:18" ht="18.75" customHeight="1">
      <c r="A40" s="237" t="str">
        <f t="shared" si="16"/>
        <v>Material Direktverkauf</v>
      </c>
      <c r="B40" s="233">
        <f t="shared" si="14"/>
        <v>0</v>
      </c>
      <c r="C40" s="234">
        <f t="shared" si="15"/>
        <v>0</v>
      </c>
      <c r="D40" s="222">
        <f t="shared" si="17"/>
        <v>0</v>
      </c>
      <c r="E40" s="222">
        <f t="shared" si="18"/>
        <v>0</v>
      </c>
      <c r="F40" s="222">
        <f t="shared" si="19"/>
        <v>0</v>
      </c>
      <c r="G40" s="222">
        <f t="shared" si="20"/>
        <v>0</v>
      </c>
      <c r="H40" s="223">
        <f t="shared" si="21"/>
        <v>0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</row>
    <row r="41" spans="1:18" ht="18.75" customHeight="1">
      <c r="A41" s="237">
        <f t="shared" si="16"/>
        <v>0</v>
      </c>
      <c r="B41" s="233">
        <f t="shared" si="14"/>
        <v>0</v>
      </c>
      <c r="C41" s="234">
        <f t="shared" si="15"/>
        <v>0</v>
      </c>
      <c r="D41" s="222">
        <f t="shared" si="17"/>
        <v>0</v>
      </c>
      <c r="E41" s="222">
        <f t="shared" si="18"/>
        <v>0</v>
      </c>
      <c r="F41" s="222">
        <f t="shared" si="19"/>
        <v>0</v>
      </c>
      <c r="G41" s="222">
        <f t="shared" si="20"/>
        <v>0</v>
      </c>
      <c r="H41" s="223">
        <f t="shared" si="21"/>
        <v>0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</row>
    <row r="42" spans="1:18" ht="18.75" customHeight="1">
      <c r="A42" s="237">
        <f t="shared" si="16"/>
        <v>0</v>
      </c>
      <c r="B42" s="233">
        <f t="shared" si="14"/>
        <v>0</v>
      </c>
      <c r="C42" s="234">
        <f t="shared" si="15"/>
        <v>0</v>
      </c>
      <c r="D42" s="222">
        <f t="shared" si="17"/>
        <v>0</v>
      </c>
      <c r="E42" s="222">
        <f t="shared" si="18"/>
        <v>0</v>
      </c>
      <c r="F42" s="222">
        <f t="shared" si="19"/>
        <v>0</v>
      </c>
      <c r="G42" s="222">
        <f t="shared" si="20"/>
        <v>0</v>
      </c>
      <c r="H42" s="223">
        <f t="shared" si="21"/>
        <v>0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</row>
    <row r="43" spans="1:18" ht="18.75" customHeight="1">
      <c r="A43" s="237">
        <f t="shared" si="16"/>
        <v>0</v>
      </c>
      <c r="B43" s="233">
        <f t="shared" si="14"/>
        <v>0</v>
      </c>
      <c r="C43" s="234">
        <f t="shared" si="15"/>
        <v>0</v>
      </c>
      <c r="D43" s="222">
        <f t="shared" si="17"/>
        <v>0</v>
      </c>
      <c r="E43" s="222">
        <f t="shared" si="18"/>
        <v>0</v>
      </c>
      <c r="F43" s="222">
        <f t="shared" si="19"/>
        <v>0</v>
      </c>
      <c r="G43" s="222">
        <f t="shared" si="20"/>
        <v>0</v>
      </c>
      <c r="H43" s="223">
        <f t="shared" si="21"/>
        <v>0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</row>
    <row r="44" spans="1:18" ht="18.75" customHeight="1">
      <c r="A44" s="237">
        <f t="shared" si="16"/>
        <v>0</v>
      </c>
      <c r="B44" s="233">
        <f t="shared" si="14"/>
        <v>0</v>
      </c>
      <c r="C44" s="234">
        <f t="shared" si="15"/>
        <v>0</v>
      </c>
      <c r="D44" s="222">
        <f t="shared" si="17"/>
        <v>0</v>
      </c>
      <c r="E44" s="222">
        <f t="shared" si="18"/>
        <v>0</v>
      </c>
      <c r="F44" s="222">
        <f t="shared" si="19"/>
        <v>0</v>
      </c>
      <c r="G44" s="222">
        <f t="shared" si="20"/>
        <v>0</v>
      </c>
      <c r="H44" s="223">
        <f t="shared" si="21"/>
        <v>0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</row>
    <row r="45" spans="1:18" s="29" customFormat="1" ht="18.75" customHeight="1">
      <c r="A45" s="224" t="s">
        <v>44</v>
      </c>
      <c r="B45" s="225"/>
      <c r="C45" s="225"/>
      <c r="D45" s="241">
        <f>SUM(D37:D44)</f>
        <v>0</v>
      </c>
      <c r="E45" s="241">
        <f>SUM(E37:E44)</f>
        <v>0</v>
      </c>
      <c r="F45" s="241">
        <f>SUM(F37:F44)</f>
        <v>0</v>
      </c>
      <c r="G45" s="241">
        <f>SUM(G37:G44)</f>
        <v>0</v>
      </c>
      <c r="H45" s="242">
        <f>SUM(H37:H44)</f>
        <v>0</v>
      </c>
      <c r="I45" s="228"/>
      <c r="J45" s="228"/>
      <c r="K45" s="228"/>
      <c r="L45" s="228"/>
      <c r="M45" s="228"/>
      <c r="N45" s="228"/>
      <c r="O45" s="228"/>
      <c r="P45" s="228"/>
      <c r="Q45" s="228"/>
      <c r="R45" s="228"/>
    </row>
    <row r="46" spans="1:18" s="22" customFormat="1">
      <c r="A46" s="26"/>
      <c r="B46" s="213"/>
      <c r="C46" s="213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</row>
    <row r="47" spans="1:18" s="22" customFormat="1">
      <c r="A47" s="26"/>
      <c r="B47" s="213"/>
      <c r="C47" s="213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</row>
    <row r="48" spans="1:18" s="22" customFormat="1">
      <c r="A48" s="28"/>
      <c r="B48" s="243"/>
      <c r="C48" s="243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</row>
    <row r="49" spans="1:19" s="22" customFormat="1">
      <c r="A49" s="26"/>
      <c r="B49" s="213"/>
      <c r="C49" s="213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</row>
    <row r="50" spans="1:19" s="22" customFormat="1">
      <c r="A50" s="26"/>
      <c r="B50" s="213"/>
      <c r="C50" s="213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</row>
    <row r="51" spans="1:19" s="22" customFormat="1">
      <c r="A51" s="26"/>
      <c r="B51" s="213"/>
      <c r="C51" s="213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</row>
    <row r="52" spans="1:19" s="22" customFormat="1">
      <c r="A52" s="26"/>
      <c r="B52" s="213"/>
      <c r="C52" s="213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</row>
    <row r="53" spans="1:19" s="22" customFormat="1">
      <c r="A53" s="26"/>
      <c r="B53" s="213"/>
      <c r="C53" s="213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</row>
    <row r="54" spans="1:19" s="22" customFormat="1">
      <c r="A54" s="26"/>
      <c r="B54" s="213"/>
      <c r="C54" s="213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</row>
    <row r="55" spans="1:19" s="22" customFormat="1">
      <c r="A55" s="26"/>
      <c r="B55" s="213"/>
      <c r="C55" s="21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</row>
    <row r="56" spans="1:19" s="22" customFormat="1">
      <c r="A56" s="26"/>
      <c r="B56" s="213"/>
      <c r="C56" s="213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154"/>
    </row>
    <row r="57" spans="1:19">
      <c r="A57" s="26"/>
      <c r="B57" s="213"/>
      <c r="C57" s="213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154"/>
    </row>
    <row r="58" spans="1:19">
      <c r="A58" s="26"/>
      <c r="B58" s="213"/>
      <c r="C58" s="213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154"/>
    </row>
    <row r="59" spans="1:19">
      <c r="A59" s="26"/>
      <c r="B59" s="213"/>
      <c r="C59" s="213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154"/>
    </row>
    <row r="60" spans="1:19">
      <c r="A60" s="26"/>
      <c r="B60" s="213"/>
      <c r="C60" s="213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154"/>
    </row>
    <row r="61" spans="1:19">
      <c r="A61" s="26"/>
      <c r="B61" s="213"/>
      <c r="C61" s="213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154"/>
    </row>
    <row r="62" spans="1:19">
      <c r="A62" s="26"/>
      <c r="B62" s="213"/>
      <c r="C62" s="213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154"/>
    </row>
    <row r="63" spans="1:19">
      <c r="A63" s="26"/>
      <c r="B63" s="213"/>
      <c r="C63" s="213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154"/>
    </row>
    <row r="64" spans="1:19">
      <c r="A64" s="26"/>
      <c r="B64" s="213"/>
      <c r="C64" s="213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154"/>
    </row>
    <row r="65" spans="1:8">
      <c r="A65" s="26"/>
      <c r="B65" s="213"/>
      <c r="C65" s="213"/>
      <c r="D65" s="26"/>
      <c r="E65" s="26"/>
      <c r="F65" s="26"/>
      <c r="G65" s="26"/>
      <c r="H65" s="26"/>
    </row>
    <row r="66" spans="1:8">
      <c r="A66" s="26"/>
      <c r="B66" s="213"/>
      <c r="C66" s="213"/>
      <c r="D66" s="26"/>
      <c r="E66" s="26"/>
      <c r="F66" s="26"/>
      <c r="G66" s="26"/>
      <c r="H66" s="26"/>
    </row>
    <row r="67" spans="1:8">
      <c r="A67" s="26"/>
      <c r="B67" s="213"/>
      <c r="C67" s="213"/>
      <c r="D67" s="26"/>
      <c r="E67" s="26"/>
      <c r="F67" s="26"/>
      <c r="G67" s="26"/>
      <c r="H67" s="26"/>
    </row>
    <row r="68" spans="1:8">
      <c r="A68" s="26"/>
      <c r="B68" s="213"/>
      <c r="C68" s="213"/>
      <c r="D68" s="26"/>
      <c r="E68" s="26"/>
      <c r="F68" s="26"/>
      <c r="G68" s="26"/>
      <c r="H68" s="26"/>
    </row>
    <row r="69" spans="1:8">
      <c r="A69" s="26"/>
      <c r="B69" s="213"/>
      <c r="C69" s="213"/>
      <c r="D69" s="26"/>
      <c r="E69" s="26"/>
      <c r="F69" s="26"/>
      <c r="G69" s="26"/>
      <c r="H69" s="26"/>
    </row>
    <row r="70" spans="1:8">
      <c r="A70" s="26"/>
      <c r="B70" s="213"/>
      <c r="C70" s="213"/>
      <c r="D70" s="26"/>
      <c r="E70" s="26"/>
      <c r="F70" s="26"/>
      <c r="G70" s="26"/>
      <c r="H70" s="26"/>
    </row>
    <row r="71" spans="1:8">
      <c r="A71" s="26"/>
      <c r="B71" s="213"/>
      <c r="C71" s="213"/>
      <c r="D71" s="26"/>
      <c r="E71" s="26"/>
      <c r="F71" s="26"/>
      <c r="G71" s="26"/>
      <c r="H71" s="26"/>
    </row>
    <row r="72" spans="1:8">
      <c r="A72" s="26"/>
      <c r="B72" s="213"/>
      <c r="C72" s="213"/>
      <c r="D72" s="26"/>
      <c r="E72" s="26"/>
      <c r="F72" s="26"/>
      <c r="G72" s="26"/>
      <c r="H72" s="26"/>
    </row>
    <row r="73" spans="1:8">
      <c r="A73" s="26"/>
      <c r="B73" s="213"/>
      <c r="C73" s="213"/>
      <c r="D73" s="26"/>
      <c r="E73" s="26"/>
      <c r="F73" s="26"/>
      <c r="G73" s="26"/>
      <c r="H73" s="26"/>
    </row>
    <row r="74" spans="1:8">
      <c r="A74" s="26"/>
      <c r="B74" s="213"/>
      <c r="C74" s="213"/>
      <c r="D74" s="26"/>
      <c r="E74" s="26"/>
      <c r="F74" s="26"/>
      <c r="G74" s="26"/>
      <c r="H74" s="26"/>
    </row>
    <row r="75" spans="1:8">
      <c r="A75" s="26"/>
      <c r="B75" s="213"/>
      <c r="C75" s="213"/>
      <c r="D75" s="26"/>
      <c r="E75" s="26"/>
      <c r="F75" s="26"/>
      <c r="G75" s="26"/>
      <c r="H75" s="26"/>
    </row>
    <row r="76" spans="1:8">
      <c r="A76" s="26"/>
      <c r="B76" s="213"/>
      <c r="C76" s="213"/>
      <c r="D76" s="26"/>
      <c r="E76" s="26"/>
      <c r="F76" s="26"/>
      <c r="G76" s="26"/>
      <c r="H76" s="26"/>
    </row>
    <row r="77" spans="1:8">
      <c r="A77" s="26"/>
      <c r="B77" s="213"/>
      <c r="C77" s="213"/>
      <c r="D77" s="26"/>
      <c r="E77" s="26"/>
      <c r="F77" s="26"/>
      <c r="G77" s="26"/>
      <c r="H77" s="26"/>
    </row>
    <row r="78" spans="1:8">
      <c r="A78" s="26"/>
      <c r="B78" s="213"/>
      <c r="C78" s="213"/>
      <c r="D78" s="26"/>
      <c r="E78" s="26"/>
      <c r="F78" s="26"/>
      <c r="G78" s="26"/>
      <c r="H78" s="26"/>
    </row>
    <row r="79" spans="1:8">
      <c r="A79" s="26"/>
      <c r="B79" s="213"/>
      <c r="C79" s="213"/>
      <c r="D79" s="26"/>
      <c r="E79" s="26"/>
      <c r="F79" s="26"/>
      <c r="G79" s="26"/>
      <c r="H79" s="26"/>
    </row>
    <row r="80" spans="1:8">
      <c r="A80" s="26"/>
      <c r="B80" s="213"/>
      <c r="C80" s="213"/>
      <c r="D80" s="26"/>
      <c r="E80" s="26"/>
      <c r="F80" s="26"/>
      <c r="G80" s="26"/>
      <c r="H80" s="26"/>
    </row>
    <row r="81" spans="1:8">
      <c r="A81" s="26"/>
      <c r="B81" s="213"/>
      <c r="C81" s="213"/>
      <c r="D81" s="26"/>
      <c r="E81" s="26"/>
      <c r="F81" s="26"/>
      <c r="G81" s="26"/>
      <c r="H81" s="26"/>
    </row>
    <row r="82" spans="1:8">
      <c r="A82" s="26"/>
      <c r="B82" s="213"/>
      <c r="C82" s="213"/>
      <c r="D82" s="26"/>
      <c r="E82" s="26"/>
      <c r="F82" s="26"/>
      <c r="G82" s="26"/>
      <c r="H82" s="26"/>
    </row>
    <row r="83" spans="1:8">
      <c r="A83" s="26"/>
      <c r="B83" s="213"/>
      <c r="C83" s="213"/>
      <c r="D83" s="26"/>
      <c r="E83" s="26"/>
      <c r="F83" s="26"/>
      <c r="G83" s="26"/>
      <c r="H83" s="26"/>
    </row>
    <row r="84" spans="1:8">
      <c r="A84" s="26"/>
      <c r="B84" s="213"/>
      <c r="C84" s="213"/>
      <c r="D84" s="26"/>
      <c r="E84" s="26"/>
      <c r="F84" s="26"/>
      <c r="G84" s="26"/>
      <c r="H84" s="26"/>
    </row>
    <row r="85" spans="1:8">
      <c r="A85" s="26"/>
      <c r="B85" s="213"/>
      <c r="C85" s="213"/>
      <c r="D85" s="26"/>
      <c r="E85" s="26"/>
      <c r="F85" s="26"/>
      <c r="G85" s="26"/>
      <c r="H85" s="26"/>
    </row>
    <row r="86" spans="1:8">
      <c r="A86" s="26"/>
      <c r="B86" s="213"/>
      <c r="C86" s="213"/>
      <c r="D86" s="26"/>
      <c r="E86" s="26"/>
      <c r="F86" s="26"/>
      <c r="G86" s="26"/>
      <c r="H86" s="26"/>
    </row>
    <row r="87" spans="1:8">
      <c r="A87" s="26"/>
      <c r="B87" s="213"/>
      <c r="C87" s="213"/>
      <c r="D87" s="26"/>
      <c r="E87" s="26"/>
      <c r="F87" s="26"/>
      <c r="G87" s="26"/>
      <c r="H87" s="26"/>
    </row>
    <row r="88" spans="1:8">
      <c r="A88" s="26"/>
      <c r="B88" s="213"/>
      <c r="C88" s="213"/>
      <c r="D88" s="26"/>
      <c r="E88" s="26"/>
      <c r="F88" s="26"/>
      <c r="G88" s="26"/>
      <c r="H88" s="26"/>
    </row>
    <row r="89" spans="1:8">
      <c r="A89" s="26"/>
      <c r="B89" s="213"/>
      <c r="C89" s="213"/>
      <c r="D89" s="26"/>
      <c r="E89" s="26"/>
      <c r="F89" s="26"/>
      <c r="G89" s="26"/>
      <c r="H89" s="26"/>
    </row>
    <row r="90" spans="1:8">
      <c r="A90" s="26"/>
      <c r="B90" s="213"/>
      <c r="C90" s="213"/>
      <c r="D90" s="26"/>
      <c r="E90" s="26"/>
      <c r="F90" s="26"/>
      <c r="G90" s="26"/>
      <c r="H90" s="26"/>
    </row>
    <row r="91" spans="1:8">
      <c r="A91" s="26"/>
      <c r="B91" s="213"/>
      <c r="C91" s="213"/>
      <c r="D91" s="26"/>
      <c r="E91" s="26"/>
      <c r="F91" s="26"/>
      <c r="G91" s="26"/>
      <c r="H91" s="26"/>
    </row>
    <row r="92" spans="1:8">
      <c r="A92" s="26"/>
      <c r="B92" s="213"/>
      <c r="C92" s="213"/>
      <c r="D92" s="26"/>
      <c r="E92" s="26"/>
      <c r="F92" s="26"/>
      <c r="G92" s="26"/>
      <c r="H92" s="26"/>
    </row>
    <row r="93" spans="1:8">
      <c r="A93" s="26"/>
      <c r="B93" s="213"/>
      <c r="C93" s="213"/>
      <c r="D93" s="26"/>
      <c r="E93" s="26"/>
      <c r="F93" s="26"/>
      <c r="G93" s="26"/>
      <c r="H93" s="26"/>
    </row>
    <row r="94" spans="1:8">
      <c r="A94" s="26"/>
      <c r="B94" s="213"/>
      <c r="C94" s="213"/>
      <c r="D94" s="26"/>
      <c r="E94" s="26"/>
      <c r="F94" s="26"/>
      <c r="G94" s="26"/>
      <c r="H94" s="26"/>
    </row>
    <row r="95" spans="1:8">
      <c r="A95" s="26"/>
      <c r="B95" s="213"/>
      <c r="C95" s="213"/>
      <c r="D95" s="26"/>
      <c r="E95" s="26"/>
      <c r="F95" s="26"/>
      <c r="G95" s="26"/>
      <c r="H95" s="26"/>
    </row>
    <row r="96" spans="1:8">
      <c r="A96" s="26"/>
      <c r="B96" s="213"/>
      <c r="C96" s="213"/>
      <c r="D96" s="26"/>
      <c r="E96" s="26"/>
      <c r="F96" s="26"/>
      <c r="G96" s="26"/>
      <c r="H96" s="26"/>
    </row>
    <row r="97" spans="1:8">
      <c r="A97" s="26"/>
      <c r="B97" s="213"/>
      <c r="C97" s="213"/>
      <c r="D97" s="26"/>
      <c r="E97" s="26"/>
      <c r="F97" s="26"/>
      <c r="G97" s="26"/>
      <c r="H97" s="26"/>
    </row>
    <row r="98" spans="1:8">
      <c r="A98" s="26"/>
      <c r="B98" s="213"/>
      <c r="C98" s="213"/>
      <c r="D98" s="26"/>
      <c r="E98" s="26"/>
      <c r="F98" s="26"/>
      <c r="G98" s="26"/>
      <c r="H98" s="26"/>
    </row>
    <row r="99" spans="1:8">
      <c r="A99" s="26"/>
      <c r="B99" s="213"/>
      <c r="C99" s="213"/>
      <c r="D99" s="26"/>
      <c r="E99" s="26"/>
      <c r="F99" s="26"/>
      <c r="G99" s="26"/>
      <c r="H99" s="26"/>
    </row>
    <row r="100" spans="1:8">
      <c r="A100" s="26"/>
      <c r="B100" s="213"/>
      <c r="C100" s="213"/>
      <c r="D100" s="26"/>
      <c r="E100" s="26"/>
      <c r="F100" s="26"/>
      <c r="G100" s="26"/>
      <c r="H100" s="26"/>
    </row>
    <row r="101" spans="1:8">
      <c r="A101" s="26"/>
      <c r="B101" s="213"/>
      <c r="C101" s="213"/>
      <c r="D101" s="26"/>
      <c r="E101" s="26"/>
      <c r="F101" s="26"/>
      <c r="G101" s="26"/>
      <c r="H101" s="26"/>
    </row>
    <row r="102" spans="1:8">
      <c r="A102" s="26"/>
      <c r="B102" s="213"/>
      <c r="C102" s="213"/>
      <c r="D102" s="26"/>
      <c r="E102" s="26"/>
      <c r="F102" s="26"/>
      <c r="G102" s="26"/>
      <c r="H102" s="26"/>
    </row>
    <row r="103" spans="1:8">
      <c r="A103" s="26"/>
      <c r="B103" s="213"/>
      <c r="C103" s="213"/>
      <c r="D103" s="26"/>
      <c r="E103" s="26"/>
      <c r="F103" s="26"/>
      <c r="G103" s="26"/>
      <c r="H103" s="26"/>
    </row>
    <row r="104" spans="1:8">
      <c r="A104" s="26"/>
      <c r="B104" s="213"/>
      <c r="C104" s="213"/>
      <c r="D104" s="26"/>
      <c r="E104" s="26"/>
      <c r="F104" s="26"/>
      <c r="G104" s="26"/>
      <c r="H104" s="26"/>
    </row>
    <row r="105" spans="1:8">
      <c r="A105" s="26"/>
      <c r="B105" s="213"/>
      <c r="C105" s="213"/>
      <c r="D105" s="26"/>
      <c r="E105" s="26"/>
      <c r="F105" s="26"/>
      <c r="G105" s="26"/>
      <c r="H105" s="26"/>
    </row>
    <row r="106" spans="1:8">
      <c r="A106" s="26"/>
      <c r="B106" s="213"/>
      <c r="C106" s="213"/>
      <c r="D106" s="26"/>
      <c r="E106" s="26"/>
      <c r="F106" s="26"/>
      <c r="G106" s="26"/>
      <c r="H106" s="26"/>
    </row>
    <row r="107" spans="1:8">
      <c r="A107" s="26"/>
      <c r="B107" s="213"/>
      <c r="C107" s="213"/>
      <c r="D107" s="26"/>
      <c r="E107" s="26"/>
      <c r="F107" s="26"/>
      <c r="G107" s="26"/>
      <c r="H107" s="26"/>
    </row>
    <row r="108" spans="1:8">
      <c r="A108" s="26"/>
      <c r="B108" s="213"/>
      <c r="C108" s="213"/>
      <c r="D108" s="26"/>
      <c r="E108" s="26"/>
      <c r="F108" s="26"/>
      <c r="G108" s="26"/>
      <c r="H108" s="26"/>
    </row>
    <row r="109" spans="1:8">
      <c r="A109" s="26"/>
      <c r="B109" s="213"/>
      <c r="C109" s="213"/>
      <c r="D109" s="26"/>
      <c r="E109" s="26"/>
      <c r="F109" s="26"/>
      <c r="G109" s="26"/>
      <c r="H109" s="26"/>
    </row>
    <row r="110" spans="1:8">
      <c r="A110" s="26"/>
      <c r="B110" s="213"/>
      <c r="C110" s="213"/>
      <c r="D110" s="26"/>
      <c r="E110" s="26"/>
      <c r="F110" s="26"/>
      <c r="G110" s="26"/>
      <c r="H110" s="26"/>
    </row>
    <row r="111" spans="1:8">
      <c r="A111" s="26"/>
      <c r="B111" s="213"/>
      <c r="C111" s="213"/>
      <c r="D111" s="26"/>
      <c r="E111" s="26"/>
      <c r="F111" s="26"/>
      <c r="G111" s="26"/>
      <c r="H111" s="26"/>
    </row>
    <row r="112" spans="1:8">
      <c r="A112" s="26"/>
      <c r="B112" s="213"/>
      <c r="C112" s="213"/>
      <c r="D112" s="26"/>
      <c r="E112" s="26"/>
      <c r="F112" s="26"/>
      <c r="G112" s="26"/>
      <c r="H112" s="26"/>
    </row>
    <row r="113" spans="1:8">
      <c r="A113" s="26"/>
      <c r="B113" s="213"/>
      <c r="C113" s="213"/>
      <c r="D113" s="26"/>
      <c r="E113" s="26"/>
      <c r="F113" s="26"/>
      <c r="G113" s="26"/>
      <c r="H113" s="26"/>
    </row>
    <row r="114" spans="1:8">
      <c r="A114" s="26"/>
      <c r="B114" s="213"/>
      <c r="C114" s="213"/>
      <c r="D114" s="26"/>
      <c r="E114" s="26"/>
      <c r="F114" s="26"/>
      <c r="G114" s="26"/>
      <c r="H114" s="26"/>
    </row>
  </sheetData>
  <sheetProtection password="CE0A" sheet="1"/>
  <mergeCells count="7">
    <mergeCell ref="D20:H20"/>
    <mergeCell ref="D32:G32"/>
    <mergeCell ref="D35:H35"/>
    <mergeCell ref="D1:G1"/>
    <mergeCell ref="D2:G2"/>
    <mergeCell ref="D5:H5"/>
    <mergeCell ref="D17:G17"/>
  </mergeCells>
  <phoneticPr fontId="12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B2BE7-B23F-4F30-9E88-1BAE3F2755F3}">
  <sheetPr codeName="Tabelle3"/>
  <dimension ref="A1:Q87"/>
  <sheetViews>
    <sheetView zoomScale="80" zoomScaleNormal="80" workbookViewId="0">
      <selection activeCell="C23" sqref="C23"/>
    </sheetView>
  </sheetViews>
  <sheetFormatPr baseColWidth="10" defaultColWidth="19.7109375" defaultRowHeight="18.75" customHeight="1"/>
  <cols>
    <col min="1" max="1" width="24.7109375" style="42" customWidth="1"/>
    <col min="2" max="6" width="15.5703125" style="42" customWidth="1"/>
    <col min="7" max="7" width="15.5703125" style="41" customWidth="1"/>
    <col min="8" max="8" width="22.85546875" style="41" customWidth="1"/>
    <col min="9" max="13" width="15.5703125" style="41" customWidth="1"/>
    <col min="14" max="16" width="19.7109375" style="41" hidden="1" customWidth="1"/>
    <col min="17" max="17" width="19.7109375" style="41" customWidth="1"/>
    <col min="18" max="16384" width="19.7109375" style="42"/>
  </cols>
  <sheetData>
    <row r="1" spans="1:12" ht="18.75" customHeight="1">
      <c r="A1" s="40"/>
      <c r="B1" s="41"/>
      <c r="C1" s="41"/>
      <c r="D1" s="41"/>
      <c r="E1" s="41"/>
      <c r="F1" s="41"/>
    </row>
    <row r="2" spans="1:12" ht="18.75" customHeight="1">
      <c r="A2" s="41"/>
      <c r="B2" s="41"/>
      <c r="C2" s="41"/>
      <c r="D2" s="41"/>
      <c r="E2" s="41"/>
      <c r="F2" s="41"/>
    </row>
    <row r="3" spans="1:12" ht="18.75" customHeight="1">
      <c r="A3" s="258" t="s">
        <v>46</v>
      </c>
      <c r="B3" s="258"/>
      <c r="C3" s="258"/>
      <c r="D3" s="258"/>
      <c r="E3" s="258"/>
      <c r="F3" s="258"/>
    </row>
    <row r="4" spans="1:12" ht="4.5" customHeight="1">
      <c r="A4" s="43"/>
      <c r="B4" s="43"/>
      <c r="C4" s="43"/>
      <c r="D4" s="43"/>
      <c r="E4" s="43"/>
      <c r="F4" s="43"/>
    </row>
    <row r="5" spans="1:12" ht="18.75" customHeight="1">
      <c r="B5" s="44" t="s">
        <v>1</v>
      </c>
      <c r="C5" s="44" t="s">
        <v>24</v>
      </c>
      <c r="D5" s="44" t="s">
        <v>26</v>
      </c>
      <c r="E5" s="41"/>
      <c r="F5" s="41"/>
    </row>
    <row r="6" spans="1:12" ht="18.75" customHeight="1">
      <c r="A6" s="45" t="s">
        <v>47</v>
      </c>
      <c r="B6" s="46">
        <v>0</v>
      </c>
      <c r="C6" s="46">
        <v>0</v>
      </c>
      <c r="D6" s="46">
        <v>0</v>
      </c>
      <c r="E6" s="41"/>
      <c r="F6" s="41"/>
    </row>
    <row r="7" spans="1:12" ht="18.75" customHeight="1">
      <c r="A7" s="41" t="s">
        <v>48</v>
      </c>
      <c r="B7" s="46">
        <v>0</v>
      </c>
      <c r="C7" s="46">
        <v>0</v>
      </c>
      <c r="D7" s="46">
        <v>0</v>
      </c>
      <c r="E7" s="41"/>
      <c r="F7" s="41"/>
    </row>
    <row r="8" spans="1:12" ht="18.75" customHeight="1">
      <c r="A8" s="41" t="s">
        <v>49</v>
      </c>
      <c r="B8" s="46"/>
      <c r="C8" s="46"/>
      <c r="D8" s="46"/>
      <c r="E8" s="41"/>
      <c r="F8" s="41"/>
    </row>
    <row r="9" spans="1:12" ht="18.75" customHeight="1">
      <c r="A9" s="41" t="s">
        <v>28</v>
      </c>
      <c r="B9" s="32">
        <f>SUM(B6:B8)</f>
        <v>0</v>
      </c>
      <c r="C9" s="32">
        <f>SUM(C6:C8)</f>
        <v>0</v>
      </c>
      <c r="D9" s="32">
        <f>SUM(D6:D8)</f>
        <v>0</v>
      </c>
      <c r="E9" s="41"/>
      <c r="F9" s="41"/>
    </row>
    <row r="10" spans="1:12" ht="33" customHeight="1">
      <c r="A10" s="41"/>
      <c r="B10" s="41"/>
      <c r="C10" s="41"/>
      <c r="D10" s="41"/>
      <c r="E10" s="41"/>
      <c r="F10" s="41"/>
    </row>
    <row r="11" spans="1:12" ht="18.75" customHeight="1">
      <c r="A11" s="259" t="s">
        <v>50</v>
      </c>
      <c r="B11" s="259"/>
      <c r="C11" s="259"/>
      <c r="D11" s="259"/>
      <c r="E11" s="259"/>
      <c r="F11" s="259"/>
    </row>
    <row r="12" spans="1:12" ht="18.75" customHeight="1">
      <c r="A12" s="47"/>
      <c r="B12" s="47"/>
      <c r="C12" s="47"/>
      <c r="D12" s="47"/>
      <c r="E12" s="47"/>
      <c r="F12" s="47"/>
    </row>
    <row r="13" spans="1:12" ht="18.75" customHeight="1">
      <c r="A13" s="48" t="s">
        <v>51</v>
      </c>
      <c r="B13" s="49" t="s">
        <v>52</v>
      </c>
      <c r="C13" s="41"/>
      <c r="D13" s="50"/>
      <c r="E13" s="50"/>
      <c r="F13" s="50"/>
      <c r="H13" s="48" t="s">
        <v>53</v>
      </c>
      <c r="I13" s="49" t="s">
        <v>54</v>
      </c>
    </row>
    <row r="14" spans="1:12" ht="18.75" customHeight="1">
      <c r="A14" s="41" t="s">
        <v>55</v>
      </c>
      <c r="B14" s="51">
        <v>0</v>
      </c>
      <c r="C14" s="41" t="s">
        <v>56</v>
      </c>
      <c r="D14" s="50"/>
      <c r="E14" s="50"/>
      <c r="F14" s="50"/>
      <c r="H14" s="41" t="s">
        <v>55</v>
      </c>
      <c r="I14" s="51">
        <v>0</v>
      </c>
      <c r="J14" s="41" t="s">
        <v>56</v>
      </c>
    </row>
    <row r="15" spans="1:12" ht="18.75" customHeight="1">
      <c r="A15" s="41" t="s">
        <v>57</v>
      </c>
      <c r="B15" s="51">
        <v>100</v>
      </c>
      <c r="C15" s="41" t="s">
        <v>58</v>
      </c>
      <c r="D15" s="50"/>
      <c r="E15" s="50"/>
      <c r="F15" s="50"/>
      <c r="H15" s="41" t="s">
        <v>57</v>
      </c>
      <c r="I15" s="51">
        <v>100</v>
      </c>
      <c r="J15" s="41" t="s">
        <v>58</v>
      </c>
    </row>
    <row r="16" spans="1:12" ht="18.75" customHeight="1">
      <c r="A16" s="41" t="s">
        <v>59</v>
      </c>
      <c r="B16" s="33">
        <f>B14*B15%</f>
        <v>0</v>
      </c>
      <c r="C16" s="41" t="s">
        <v>56</v>
      </c>
      <c r="D16" s="50"/>
      <c r="E16" s="50"/>
      <c r="F16" s="50"/>
      <c r="H16" s="41" t="s">
        <v>59</v>
      </c>
      <c r="I16" s="33">
        <f>I14*I15%</f>
        <v>0</v>
      </c>
      <c r="J16" s="41" t="s">
        <v>56</v>
      </c>
      <c r="K16" s="50"/>
      <c r="L16" s="50"/>
    </row>
    <row r="17" spans="1:16" ht="18.75" customHeight="1">
      <c r="A17" s="41" t="s">
        <v>60</v>
      </c>
      <c r="B17" s="51">
        <v>3</v>
      </c>
      <c r="C17" s="41" t="s">
        <v>61</v>
      </c>
      <c r="D17" s="52">
        <f>B17*4</f>
        <v>12</v>
      </c>
      <c r="E17" s="53"/>
      <c r="F17" s="50"/>
      <c r="H17" s="41" t="s">
        <v>60</v>
      </c>
      <c r="I17" s="51">
        <v>3</v>
      </c>
      <c r="J17" s="41" t="s">
        <v>61</v>
      </c>
      <c r="K17" s="52">
        <f>I17*4</f>
        <v>12</v>
      </c>
      <c r="L17" s="53"/>
    </row>
    <row r="18" spans="1:16" ht="18.75" customHeight="1">
      <c r="A18" s="41" t="s">
        <v>62</v>
      </c>
      <c r="B18" s="54">
        <v>1</v>
      </c>
      <c r="C18" s="41" t="s">
        <v>61</v>
      </c>
      <c r="D18" s="52">
        <f>B18*4</f>
        <v>4</v>
      </c>
      <c r="E18" s="53"/>
      <c r="F18" s="50"/>
      <c r="H18" s="41" t="s">
        <v>62</v>
      </c>
      <c r="I18" s="54">
        <v>1</v>
      </c>
      <c r="J18" s="41" t="s">
        <v>61</v>
      </c>
      <c r="K18" s="52">
        <f>I18*4</f>
        <v>4</v>
      </c>
      <c r="L18" s="53"/>
    </row>
    <row r="19" spans="1:16" ht="18.75" customHeight="1">
      <c r="A19" s="41" t="s">
        <v>63</v>
      </c>
      <c r="B19" s="51">
        <v>4</v>
      </c>
      <c r="C19" s="41" t="s">
        <v>58</v>
      </c>
      <c r="D19" s="52">
        <f>D17-D18</f>
        <v>8</v>
      </c>
      <c r="E19" s="53"/>
      <c r="F19" s="50"/>
      <c r="H19" s="41" t="s">
        <v>63</v>
      </c>
      <c r="I19" s="51">
        <v>4</v>
      </c>
      <c r="J19" s="41" t="s">
        <v>58</v>
      </c>
      <c r="K19" s="52">
        <f>K17-K18</f>
        <v>8</v>
      </c>
      <c r="L19" s="53"/>
    </row>
    <row r="20" spans="1:16" ht="18.75" customHeight="1">
      <c r="A20" s="41"/>
      <c r="B20" s="41"/>
      <c r="C20" s="41"/>
      <c r="D20" s="50"/>
      <c r="E20" s="50"/>
      <c r="F20" s="50"/>
    </row>
    <row r="21" spans="1:16" ht="18.75" customHeight="1">
      <c r="A21" s="41"/>
      <c r="B21" s="41"/>
      <c r="C21" s="41"/>
      <c r="D21" s="41"/>
      <c r="E21" s="41"/>
      <c r="F21" s="41"/>
    </row>
    <row r="22" spans="1:16" ht="18.75" customHeight="1">
      <c r="A22" s="35"/>
      <c r="B22" s="36" t="s">
        <v>64</v>
      </c>
      <c r="C22" s="36" t="s">
        <v>19</v>
      </c>
      <c r="D22" s="36" t="s">
        <v>18</v>
      </c>
      <c r="E22" s="36" t="s">
        <v>65</v>
      </c>
      <c r="F22" s="36" t="s">
        <v>66</v>
      </c>
      <c r="G22" s="34"/>
      <c r="H22" s="35"/>
      <c r="I22" s="36" t="s">
        <v>64</v>
      </c>
      <c r="J22" s="36" t="s">
        <v>19</v>
      </c>
      <c r="K22" s="36" t="s">
        <v>18</v>
      </c>
      <c r="L22" s="36" t="s">
        <v>65</v>
      </c>
      <c r="M22" s="36" t="s">
        <v>66</v>
      </c>
      <c r="O22" s="44" t="s">
        <v>19</v>
      </c>
      <c r="P22" s="44" t="s">
        <v>18</v>
      </c>
    </row>
    <row r="23" spans="1:16" ht="18.75" customHeight="1">
      <c r="A23" s="255" t="s">
        <v>67</v>
      </c>
      <c r="B23" s="37" t="s">
        <v>68</v>
      </c>
      <c r="C23" s="38">
        <f>IF(D18&gt;0,0,B14/D19)</f>
        <v>0</v>
      </c>
      <c r="D23" s="38">
        <f>(B14*B19%)/4</f>
        <v>0</v>
      </c>
      <c r="E23" s="38">
        <f>C23+D23</f>
        <v>0</v>
      </c>
      <c r="F23" s="38">
        <f>B14-C23</f>
        <v>0</v>
      </c>
      <c r="G23" s="34"/>
      <c r="H23" s="255" t="s">
        <v>67</v>
      </c>
      <c r="I23" s="37" t="s">
        <v>68</v>
      </c>
      <c r="J23" s="38">
        <f>IF(K18&gt;0,0,I14/K19)</f>
        <v>0</v>
      </c>
      <c r="K23" s="38">
        <f>(I14*I19%)/4</f>
        <v>0</v>
      </c>
      <c r="L23" s="38">
        <f>J23+K23</f>
        <v>0</v>
      </c>
      <c r="M23" s="38">
        <f>I14-J23</f>
        <v>0</v>
      </c>
      <c r="O23" s="57">
        <f>C23+J23</f>
        <v>0</v>
      </c>
      <c r="P23" s="57">
        <f>D23+K23</f>
        <v>0</v>
      </c>
    </row>
    <row r="24" spans="1:16" ht="18.75" customHeight="1">
      <c r="A24" s="256"/>
      <c r="B24" s="37" t="s">
        <v>69</v>
      </c>
      <c r="C24" s="38">
        <f>IF(D18&gt;1,0,B14/D19)</f>
        <v>0</v>
      </c>
      <c r="D24" s="38">
        <f>(F23*B19%)/4</f>
        <v>0</v>
      </c>
      <c r="E24" s="38">
        <f t="shared" ref="E24:E42" si="0">C24+D24</f>
        <v>0</v>
      </c>
      <c r="F24" s="38">
        <f>F23-C24</f>
        <v>0</v>
      </c>
      <c r="G24" s="34"/>
      <c r="H24" s="256"/>
      <c r="I24" s="37" t="s">
        <v>69</v>
      </c>
      <c r="J24" s="38">
        <f>IF(K18&gt;1,0,I14/K19)</f>
        <v>0</v>
      </c>
      <c r="K24" s="38">
        <f>(M23*I19%)/4</f>
        <v>0</v>
      </c>
      <c r="L24" s="38">
        <f t="shared" ref="L24:L62" si="1">J24+K24</f>
        <v>0</v>
      </c>
      <c r="M24" s="38">
        <f>M23-J24</f>
        <v>0</v>
      </c>
      <c r="O24" s="57">
        <f t="shared" ref="O24:O34" si="2">C24+J24</f>
        <v>0</v>
      </c>
      <c r="P24" s="57">
        <f t="shared" ref="P24:P34" si="3">D24+K24</f>
        <v>0</v>
      </c>
    </row>
    <row r="25" spans="1:16" ht="18.75" customHeight="1">
      <c r="A25" s="256"/>
      <c r="B25" s="37" t="s">
        <v>70</v>
      </c>
      <c r="C25" s="38">
        <f>IF(D18&gt;2,0,B14/D19)</f>
        <v>0</v>
      </c>
      <c r="D25" s="38">
        <f>(F24*B19%)/4</f>
        <v>0</v>
      </c>
      <c r="E25" s="38">
        <f t="shared" si="0"/>
        <v>0</v>
      </c>
      <c r="F25" s="38">
        <f t="shared" ref="F25:F42" si="4">F24-C25</f>
        <v>0</v>
      </c>
      <c r="G25" s="34"/>
      <c r="H25" s="256"/>
      <c r="I25" s="37" t="s">
        <v>70</v>
      </c>
      <c r="J25" s="38">
        <f>IF(K18&gt;2,0,I14/K19)</f>
        <v>0</v>
      </c>
      <c r="K25" s="38">
        <f>(M24*I19%)/4</f>
        <v>0</v>
      </c>
      <c r="L25" s="38">
        <f t="shared" si="1"/>
        <v>0</v>
      </c>
      <c r="M25" s="38">
        <f t="shared" ref="M25:M62" si="5">M24-J25</f>
        <v>0</v>
      </c>
      <c r="O25" s="57">
        <f t="shared" si="2"/>
        <v>0</v>
      </c>
      <c r="P25" s="57">
        <f t="shared" si="3"/>
        <v>0</v>
      </c>
    </row>
    <row r="26" spans="1:16" ht="18.75" customHeight="1">
      <c r="A26" s="257"/>
      <c r="B26" s="37" t="s">
        <v>71</v>
      </c>
      <c r="C26" s="38">
        <f>IF(D18&gt;3,0,B14/D19)</f>
        <v>0</v>
      </c>
      <c r="D26" s="38">
        <f>(F25*B19%)/4</f>
        <v>0</v>
      </c>
      <c r="E26" s="38">
        <f t="shared" si="0"/>
        <v>0</v>
      </c>
      <c r="F26" s="38">
        <f t="shared" si="4"/>
        <v>0</v>
      </c>
      <c r="G26" s="34"/>
      <c r="H26" s="257"/>
      <c r="I26" s="37" t="s">
        <v>71</v>
      </c>
      <c r="J26" s="38">
        <f>IF(K18&gt;3,0,I14/K19)</f>
        <v>0</v>
      </c>
      <c r="K26" s="38">
        <f>(M25*I19%)/4</f>
        <v>0</v>
      </c>
      <c r="L26" s="38">
        <f t="shared" si="1"/>
        <v>0</v>
      </c>
      <c r="M26" s="38">
        <f t="shared" si="5"/>
        <v>0</v>
      </c>
      <c r="O26" s="57">
        <f t="shared" si="2"/>
        <v>0</v>
      </c>
      <c r="P26" s="57">
        <f t="shared" si="3"/>
        <v>0</v>
      </c>
    </row>
    <row r="27" spans="1:16" ht="18.75" customHeight="1">
      <c r="A27" s="255" t="s">
        <v>72</v>
      </c>
      <c r="B27" s="37" t="s">
        <v>73</v>
      </c>
      <c r="C27" s="38">
        <f>IF(D18&gt;4,0,B14/D19)</f>
        <v>0</v>
      </c>
      <c r="D27" s="38">
        <f>(F26*B19%)/4</f>
        <v>0</v>
      </c>
      <c r="E27" s="38">
        <f t="shared" si="0"/>
        <v>0</v>
      </c>
      <c r="F27" s="38">
        <f t="shared" si="4"/>
        <v>0</v>
      </c>
      <c r="G27" s="34"/>
      <c r="H27" s="255" t="s">
        <v>72</v>
      </c>
      <c r="I27" s="37" t="s">
        <v>73</v>
      </c>
      <c r="J27" s="38">
        <f>IF(K18&gt;4,0,I14/K19)</f>
        <v>0</v>
      </c>
      <c r="K27" s="38">
        <f>(M26*I19%)/4</f>
        <v>0</v>
      </c>
      <c r="L27" s="38">
        <f t="shared" si="1"/>
        <v>0</v>
      </c>
      <c r="M27" s="38">
        <f t="shared" si="5"/>
        <v>0</v>
      </c>
      <c r="O27" s="56">
        <f t="shared" si="2"/>
        <v>0</v>
      </c>
      <c r="P27" s="56">
        <f t="shared" si="3"/>
        <v>0</v>
      </c>
    </row>
    <row r="28" spans="1:16" ht="18.75" customHeight="1">
      <c r="A28" s="256"/>
      <c r="B28" s="37" t="s">
        <v>74</v>
      </c>
      <c r="C28" s="38">
        <f>IF(D18&gt;5,0,B14/D19)</f>
        <v>0</v>
      </c>
      <c r="D28" s="38">
        <f>(F27*B19%)/4</f>
        <v>0</v>
      </c>
      <c r="E28" s="38">
        <f t="shared" si="0"/>
        <v>0</v>
      </c>
      <c r="F28" s="38">
        <f t="shared" si="4"/>
        <v>0</v>
      </c>
      <c r="G28" s="34"/>
      <c r="H28" s="256"/>
      <c r="I28" s="37" t="s">
        <v>74</v>
      </c>
      <c r="J28" s="38">
        <f>IF(K18&gt;5,0,I14/K19)</f>
        <v>0</v>
      </c>
      <c r="K28" s="38">
        <f>(M27*I19%)/4</f>
        <v>0</v>
      </c>
      <c r="L28" s="38">
        <f t="shared" si="1"/>
        <v>0</v>
      </c>
      <c r="M28" s="38">
        <f t="shared" si="5"/>
        <v>0</v>
      </c>
      <c r="O28" s="56">
        <f t="shared" si="2"/>
        <v>0</v>
      </c>
      <c r="P28" s="56">
        <f t="shared" si="3"/>
        <v>0</v>
      </c>
    </row>
    <row r="29" spans="1:16" ht="18.75" customHeight="1">
      <c r="A29" s="256"/>
      <c r="B29" s="37" t="s">
        <v>75</v>
      </c>
      <c r="C29" s="38">
        <f>IF(D18&gt;6,0,B14/D19)</f>
        <v>0</v>
      </c>
      <c r="D29" s="38">
        <f>(F28*B19%)/4</f>
        <v>0</v>
      </c>
      <c r="E29" s="38">
        <f t="shared" si="0"/>
        <v>0</v>
      </c>
      <c r="F29" s="38">
        <f t="shared" si="4"/>
        <v>0</v>
      </c>
      <c r="G29" s="34"/>
      <c r="H29" s="256"/>
      <c r="I29" s="37" t="s">
        <v>75</v>
      </c>
      <c r="J29" s="38">
        <f>IF(K18&gt;6,0,I14/K19)</f>
        <v>0</v>
      </c>
      <c r="K29" s="38">
        <f>(M28*I19%)/4</f>
        <v>0</v>
      </c>
      <c r="L29" s="38">
        <f t="shared" si="1"/>
        <v>0</v>
      </c>
      <c r="M29" s="38">
        <f t="shared" si="5"/>
        <v>0</v>
      </c>
      <c r="O29" s="56">
        <f t="shared" si="2"/>
        <v>0</v>
      </c>
      <c r="P29" s="56">
        <f t="shared" si="3"/>
        <v>0</v>
      </c>
    </row>
    <row r="30" spans="1:16" ht="21" customHeight="1">
      <c r="A30" s="257"/>
      <c r="B30" s="37" t="s">
        <v>76</v>
      </c>
      <c r="C30" s="38">
        <f>IF(D18&gt;7,0,B14/D19)</f>
        <v>0</v>
      </c>
      <c r="D30" s="38">
        <f>(F29*B19%)/4</f>
        <v>0</v>
      </c>
      <c r="E30" s="38">
        <f t="shared" si="0"/>
        <v>0</v>
      </c>
      <c r="F30" s="38">
        <f t="shared" si="4"/>
        <v>0</v>
      </c>
      <c r="G30" s="34"/>
      <c r="H30" s="257"/>
      <c r="I30" s="37" t="s">
        <v>76</v>
      </c>
      <c r="J30" s="38">
        <f>IF(K18&gt;7,0,I14/K19)</f>
        <v>0</v>
      </c>
      <c r="K30" s="38">
        <f>(M29*I19%)/4</f>
        <v>0</v>
      </c>
      <c r="L30" s="38">
        <f t="shared" si="1"/>
        <v>0</v>
      </c>
      <c r="M30" s="38">
        <f t="shared" si="5"/>
        <v>0</v>
      </c>
      <c r="O30" s="56">
        <f t="shared" si="2"/>
        <v>0</v>
      </c>
      <c r="P30" s="56">
        <f t="shared" si="3"/>
        <v>0</v>
      </c>
    </row>
    <row r="31" spans="1:16" ht="18.75" customHeight="1">
      <c r="A31" s="255" t="s">
        <v>77</v>
      </c>
      <c r="B31" s="37" t="s">
        <v>78</v>
      </c>
      <c r="C31" s="38">
        <f>IF(D18&gt;8,0,B14/D19)</f>
        <v>0</v>
      </c>
      <c r="D31" s="38">
        <f>(F30*B19%)/4</f>
        <v>0</v>
      </c>
      <c r="E31" s="38">
        <f t="shared" si="0"/>
        <v>0</v>
      </c>
      <c r="F31" s="38">
        <f t="shared" si="4"/>
        <v>0</v>
      </c>
      <c r="G31" s="34"/>
      <c r="H31" s="255" t="s">
        <v>77</v>
      </c>
      <c r="I31" s="37" t="s">
        <v>78</v>
      </c>
      <c r="J31" s="38">
        <f>IF(K18&gt;8,0,I14/K19)</f>
        <v>0</v>
      </c>
      <c r="K31" s="38">
        <f>(M30*I19%)/4</f>
        <v>0</v>
      </c>
      <c r="L31" s="38">
        <f t="shared" si="1"/>
        <v>0</v>
      </c>
      <c r="M31" s="38">
        <f t="shared" si="5"/>
        <v>0</v>
      </c>
      <c r="O31" s="57">
        <f t="shared" si="2"/>
        <v>0</v>
      </c>
      <c r="P31" s="57">
        <f t="shared" si="3"/>
        <v>0</v>
      </c>
    </row>
    <row r="32" spans="1:16" ht="18.75" customHeight="1">
      <c r="A32" s="256"/>
      <c r="B32" s="37" t="s">
        <v>79</v>
      </c>
      <c r="C32" s="38">
        <f>IF(D18&gt;9,0,B14/D19)</f>
        <v>0</v>
      </c>
      <c r="D32" s="38">
        <f>(F31*B19%)/4</f>
        <v>0</v>
      </c>
      <c r="E32" s="38">
        <f t="shared" si="0"/>
        <v>0</v>
      </c>
      <c r="F32" s="38">
        <f t="shared" si="4"/>
        <v>0</v>
      </c>
      <c r="G32" s="34"/>
      <c r="H32" s="256"/>
      <c r="I32" s="37" t="s">
        <v>79</v>
      </c>
      <c r="J32" s="38">
        <f>IF(K18&gt;9,0,I14/K19)</f>
        <v>0</v>
      </c>
      <c r="K32" s="38">
        <f>(M31*I19%)/4</f>
        <v>0</v>
      </c>
      <c r="L32" s="38">
        <f t="shared" si="1"/>
        <v>0</v>
      </c>
      <c r="M32" s="38">
        <f t="shared" si="5"/>
        <v>0</v>
      </c>
      <c r="O32" s="57">
        <f t="shared" si="2"/>
        <v>0</v>
      </c>
      <c r="P32" s="57">
        <f t="shared" si="3"/>
        <v>0</v>
      </c>
    </row>
    <row r="33" spans="1:16" ht="18.75" customHeight="1">
      <c r="A33" s="256"/>
      <c r="B33" s="37" t="s">
        <v>80</v>
      </c>
      <c r="C33" s="38">
        <f>IF(D18&gt;10,0,B14/D19)</f>
        <v>0</v>
      </c>
      <c r="D33" s="38">
        <f>(F32*B19%)/4</f>
        <v>0</v>
      </c>
      <c r="E33" s="38">
        <f t="shared" si="0"/>
        <v>0</v>
      </c>
      <c r="F33" s="38">
        <f t="shared" si="4"/>
        <v>0</v>
      </c>
      <c r="G33" s="34"/>
      <c r="H33" s="256"/>
      <c r="I33" s="37" t="s">
        <v>80</v>
      </c>
      <c r="J33" s="38">
        <f>IF(K18&gt;10,0,I14/K19)</f>
        <v>0</v>
      </c>
      <c r="K33" s="38">
        <f>(M32*I19%)/4</f>
        <v>0</v>
      </c>
      <c r="L33" s="38">
        <f t="shared" si="1"/>
        <v>0</v>
      </c>
      <c r="M33" s="38">
        <f t="shared" si="5"/>
        <v>0</v>
      </c>
      <c r="O33" s="57">
        <f t="shared" si="2"/>
        <v>0</v>
      </c>
      <c r="P33" s="57">
        <f t="shared" si="3"/>
        <v>0</v>
      </c>
    </row>
    <row r="34" spans="1:16" ht="18.75" customHeight="1">
      <c r="A34" s="257"/>
      <c r="B34" s="37" t="s">
        <v>81</v>
      </c>
      <c r="C34" s="38">
        <f>IF(D18&gt;11,0,B14/D19)</f>
        <v>0</v>
      </c>
      <c r="D34" s="38">
        <f>(F33*B19%)/4</f>
        <v>0</v>
      </c>
      <c r="E34" s="38">
        <f t="shared" si="0"/>
        <v>0</v>
      </c>
      <c r="F34" s="38">
        <f t="shared" si="4"/>
        <v>0</v>
      </c>
      <c r="G34" s="34"/>
      <c r="H34" s="257"/>
      <c r="I34" s="37" t="s">
        <v>81</v>
      </c>
      <c r="J34" s="38">
        <f>IF(K18&gt;11,0,I14/K19)</f>
        <v>0</v>
      </c>
      <c r="K34" s="38">
        <f>(M33*I19%)/4</f>
        <v>0</v>
      </c>
      <c r="L34" s="38">
        <f t="shared" si="1"/>
        <v>0</v>
      </c>
      <c r="M34" s="38">
        <f t="shared" si="5"/>
        <v>0</v>
      </c>
      <c r="O34" s="57">
        <f t="shared" si="2"/>
        <v>0</v>
      </c>
      <c r="P34" s="57">
        <f t="shared" si="3"/>
        <v>0</v>
      </c>
    </row>
    <row r="35" spans="1:16" ht="18.75" customHeight="1">
      <c r="A35" s="255" t="s">
        <v>82</v>
      </c>
      <c r="B35" s="37" t="s">
        <v>83</v>
      </c>
      <c r="C35" s="38">
        <f>IF(D17&lt;13,0,B14/D19)</f>
        <v>0</v>
      </c>
      <c r="D35" s="38">
        <f>(F34*B19%)/4</f>
        <v>0</v>
      </c>
      <c r="E35" s="38">
        <f t="shared" si="0"/>
        <v>0</v>
      </c>
      <c r="F35" s="38">
        <f t="shared" si="4"/>
        <v>0</v>
      </c>
      <c r="G35" s="34"/>
      <c r="H35" s="255" t="s">
        <v>82</v>
      </c>
      <c r="I35" s="37" t="s">
        <v>83</v>
      </c>
      <c r="J35" s="38">
        <f>IF(K17&lt;13,0,I14/K19)</f>
        <v>0</v>
      </c>
      <c r="K35" s="38">
        <f>(M34*I19%)/4</f>
        <v>0</v>
      </c>
      <c r="L35" s="38">
        <f t="shared" si="1"/>
        <v>0</v>
      </c>
      <c r="M35" s="38">
        <f t="shared" si="5"/>
        <v>0</v>
      </c>
      <c r="O35" s="58"/>
      <c r="P35" s="58"/>
    </row>
    <row r="36" spans="1:16" ht="18.75" customHeight="1">
      <c r="A36" s="256"/>
      <c r="B36" s="37" t="s">
        <v>84</v>
      </c>
      <c r="C36" s="38">
        <f>IF(D17&lt;13,0,B14/D19)</f>
        <v>0</v>
      </c>
      <c r="D36" s="38">
        <f>(F35*B19%)/4</f>
        <v>0</v>
      </c>
      <c r="E36" s="38">
        <f t="shared" si="0"/>
        <v>0</v>
      </c>
      <c r="F36" s="38">
        <f t="shared" si="4"/>
        <v>0</v>
      </c>
      <c r="G36" s="34"/>
      <c r="H36" s="256"/>
      <c r="I36" s="37" t="s">
        <v>84</v>
      </c>
      <c r="J36" s="38">
        <f>IF(K17&lt;13,0,I14/K19)</f>
        <v>0</v>
      </c>
      <c r="K36" s="38">
        <f>(M35*I19%)/4</f>
        <v>0</v>
      </c>
      <c r="L36" s="38">
        <f t="shared" si="1"/>
        <v>0</v>
      </c>
      <c r="M36" s="38">
        <f t="shared" si="5"/>
        <v>0</v>
      </c>
      <c r="O36" s="58"/>
      <c r="P36" s="58"/>
    </row>
    <row r="37" spans="1:16" ht="18.75" customHeight="1">
      <c r="A37" s="256"/>
      <c r="B37" s="37" t="s">
        <v>85</v>
      </c>
      <c r="C37" s="38">
        <f>IF(D17&lt;15,0,B14/D19)</f>
        <v>0</v>
      </c>
      <c r="D37" s="38">
        <f>(F36*B19%)/4</f>
        <v>0</v>
      </c>
      <c r="E37" s="38">
        <f t="shared" si="0"/>
        <v>0</v>
      </c>
      <c r="F37" s="38">
        <f t="shared" si="4"/>
        <v>0</v>
      </c>
      <c r="G37" s="34"/>
      <c r="H37" s="256"/>
      <c r="I37" s="37" t="s">
        <v>85</v>
      </c>
      <c r="J37" s="38">
        <f>IF(K17&lt;15,0,I14/K19)</f>
        <v>0</v>
      </c>
      <c r="K37" s="38">
        <f>(M36*I19%)/4</f>
        <v>0</v>
      </c>
      <c r="L37" s="38">
        <f t="shared" si="1"/>
        <v>0</v>
      </c>
      <c r="M37" s="38">
        <f t="shared" si="5"/>
        <v>0</v>
      </c>
      <c r="O37" s="58"/>
      <c r="P37" s="58"/>
    </row>
    <row r="38" spans="1:16" ht="18.75" customHeight="1">
      <c r="A38" s="257"/>
      <c r="B38" s="37" t="s">
        <v>86</v>
      </c>
      <c r="C38" s="38">
        <f>IF(D17&lt;15,0,B14/D19)</f>
        <v>0</v>
      </c>
      <c r="D38" s="38">
        <f>(F37*B19%)/4</f>
        <v>0</v>
      </c>
      <c r="E38" s="38">
        <f t="shared" si="0"/>
        <v>0</v>
      </c>
      <c r="F38" s="38">
        <f t="shared" si="4"/>
        <v>0</v>
      </c>
      <c r="G38" s="34"/>
      <c r="H38" s="257"/>
      <c r="I38" s="37" t="s">
        <v>86</v>
      </c>
      <c r="J38" s="38">
        <f>IF(K17&lt;15,0,I14/K19)</f>
        <v>0</v>
      </c>
      <c r="K38" s="38">
        <f>(M37*I19%)/4</f>
        <v>0</v>
      </c>
      <c r="L38" s="38">
        <f t="shared" si="1"/>
        <v>0</v>
      </c>
      <c r="M38" s="38">
        <f t="shared" si="5"/>
        <v>0</v>
      </c>
      <c r="O38" s="58"/>
      <c r="P38" s="58"/>
    </row>
    <row r="39" spans="1:16" ht="18.75" customHeight="1">
      <c r="A39" s="255" t="s">
        <v>87</v>
      </c>
      <c r="B39" s="37" t="s">
        <v>88</v>
      </c>
      <c r="C39" s="38">
        <f>IF(D17&lt;17,0,B14/D19)</f>
        <v>0</v>
      </c>
      <c r="D39" s="38">
        <f>(F38*B19%)/4</f>
        <v>0</v>
      </c>
      <c r="E39" s="38">
        <f t="shared" si="0"/>
        <v>0</v>
      </c>
      <c r="F39" s="38">
        <f t="shared" si="4"/>
        <v>0</v>
      </c>
      <c r="G39" s="34"/>
      <c r="H39" s="255" t="s">
        <v>87</v>
      </c>
      <c r="I39" s="37" t="s">
        <v>88</v>
      </c>
      <c r="J39" s="38">
        <f>IF(K17&lt;17,0,I14/K19)</f>
        <v>0</v>
      </c>
      <c r="K39" s="38">
        <f>(M38*I19%)/4</f>
        <v>0</v>
      </c>
      <c r="L39" s="38">
        <f t="shared" si="1"/>
        <v>0</v>
      </c>
      <c r="M39" s="38">
        <f t="shared" si="5"/>
        <v>0</v>
      </c>
      <c r="O39" s="58"/>
      <c r="P39" s="58"/>
    </row>
    <row r="40" spans="1:16" ht="18.75" customHeight="1">
      <c r="A40" s="256"/>
      <c r="B40" s="37" t="s">
        <v>89</v>
      </c>
      <c r="C40" s="38">
        <f>IF(D17&lt;17,0,B14/D19)</f>
        <v>0</v>
      </c>
      <c r="D40" s="38">
        <f>(F39*B19%)/4</f>
        <v>0</v>
      </c>
      <c r="E40" s="38">
        <f t="shared" si="0"/>
        <v>0</v>
      </c>
      <c r="F40" s="38">
        <f t="shared" si="4"/>
        <v>0</v>
      </c>
      <c r="G40" s="34"/>
      <c r="H40" s="256"/>
      <c r="I40" s="37" t="s">
        <v>89</v>
      </c>
      <c r="J40" s="38">
        <f>IF(K17&lt;17,0,I14/K19)</f>
        <v>0</v>
      </c>
      <c r="K40" s="38">
        <f>(M39*I19%)/4</f>
        <v>0</v>
      </c>
      <c r="L40" s="38">
        <f t="shared" si="1"/>
        <v>0</v>
      </c>
      <c r="M40" s="38">
        <f t="shared" si="5"/>
        <v>0</v>
      </c>
      <c r="O40" s="58"/>
      <c r="P40" s="58"/>
    </row>
    <row r="41" spans="1:16" ht="18.75" customHeight="1">
      <c r="A41" s="256"/>
      <c r="B41" s="37" t="s">
        <v>90</v>
      </c>
      <c r="C41" s="38">
        <f>IF(D17&lt;19,0,B14/D19)</f>
        <v>0</v>
      </c>
      <c r="D41" s="38">
        <f>(F40*B19%)/4</f>
        <v>0</v>
      </c>
      <c r="E41" s="38">
        <f t="shared" si="0"/>
        <v>0</v>
      </c>
      <c r="F41" s="38">
        <f t="shared" si="4"/>
        <v>0</v>
      </c>
      <c r="G41" s="34"/>
      <c r="H41" s="256"/>
      <c r="I41" s="37" t="s">
        <v>90</v>
      </c>
      <c r="J41" s="38">
        <f>IF(K17&lt;19,0,I14/K19)</f>
        <v>0</v>
      </c>
      <c r="K41" s="38">
        <f>(M40*I19%)/4</f>
        <v>0</v>
      </c>
      <c r="L41" s="38">
        <f t="shared" si="1"/>
        <v>0</v>
      </c>
      <c r="M41" s="38">
        <f t="shared" si="5"/>
        <v>0</v>
      </c>
      <c r="O41" s="58"/>
      <c r="P41" s="58"/>
    </row>
    <row r="42" spans="1:16" ht="18.75" customHeight="1">
      <c r="A42" s="257"/>
      <c r="B42" s="37" t="s">
        <v>91</v>
      </c>
      <c r="C42" s="38">
        <f>IF(D17&lt;19,0,B14/D19)</f>
        <v>0</v>
      </c>
      <c r="D42" s="38">
        <f>(F41*B19%)/4</f>
        <v>0</v>
      </c>
      <c r="E42" s="38">
        <f t="shared" si="0"/>
        <v>0</v>
      </c>
      <c r="F42" s="38">
        <f t="shared" si="4"/>
        <v>0</v>
      </c>
      <c r="G42" s="34"/>
      <c r="H42" s="257"/>
      <c r="I42" s="37" t="s">
        <v>91</v>
      </c>
      <c r="J42" s="38">
        <f>IF(K17&lt;19,0,I14/K19)</f>
        <v>0</v>
      </c>
      <c r="K42" s="38">
        <f>(M41*I19%)/4</f>
        <v>0</v>
      </c>
      <c r="L42" s="38">
        <f t="shared" si="1"/>
        <v>0</v>
      </c>
      <c r="M42" s="38">
        <f t="shared" si="5"/>
        <v>0</v>
      </c>
      <c r="O42" s="58"/>
      <c r="P42" s="58"/>
    </row>
    <row r="43" spans="1:16" ht="18.75" customHeight="1">
      <c r="A43" s="255" t="s">
        <v>92</v>
      </c>
      <c r="B43" s="37" t="s">
        <v>93</v>
      </c>
      <c r="C43" s="38">
        <f>IF(D17&lt;21,0,B14/D19)</f>
        <v>0</v>
      </c>
      <c r="D43" s="38">
        <f>(F42*B19%)/4</f>
        <v>0</v>
      </c>
      <c r="E43" s="38">
        <f t="shared" ref="E43:E62" si="6">C43+D43</f>
        <v>0</v>
      </c>
      <c r="F43" s="38">
        <f t="shared" ref="F43:F62" si="7">F42-C43</f>
        <v>0</v>
      </c>
      <c r="G43" s="34"/>
      <c r="H43" s="255" t="s">
        <v>92</v>
      </c>
      <c r="I43" s="37" t="s">
        <v>93</v>
      </c>
      <c r="J43" s="38">
        <f>IF(K17&lt;21,0,I14/K19)</f>
        <v>0</v>
      </c>
      <c r="K43" s="38">
        <f>(M42*I19%)/4</f>
        <v>0</v>
      </c>
      <c r="L43" s="38">
        <f t="shared" si="1"/>
        <v>0</v>
      </c>
      <c r="M43" s="38">
        <f t="shared" si="5"/>
        <v>0</v>
      </c>
    </row>
    <row r="44" spans="1:16" ht="18.75" customHeight="1">
      <c r="A44" s="256"/>
      <c r="B44" s="37" t="s">
        <v>94</v>
      </c>
      <c r="C44" s="38">
        <f>IF(D17&lt;21,0,B14/D19)</f>
        <v>0</v>
      </c>
      <c r="D44" s="38">
        <f>(F43*B19%)/4</f>
        <v>0</v>
      </c>
      <c r="E44" s="38">
        <f t="shared" si="6"/>
        <v>0</v>
      </c>
      <c r="F44" s="38">
        <f t="shared" si="7"/>
        <v>0</v>
      </c>
      <c r="G44" s="34"/>
      <c r="H44" s="256"/>
      <c r="I44" s="37" t="s">
        <v>94</v>
      </c>
      <c r="J44" s="38">
        <f>IF(K17&lt;21,0,I14/K19)</f>
        <v>0</v>
      </c>
      <c r="K44" s="38">
        <f>(M43*I19%)/4</f>
        <v>0</v>
      </c>
      <c r="L44" s="38">
        <f t="shared" si="1"/>
        <v>0</v>
      </c>
      <c r="M44" s="38">
        <f t="shared" si="5"/>
        <v>0</v>
      </c>
    </row>
    <row r="45" spans="1:16" ht="18.75" customHeight="1">
      <c r="A45" s="256"/>
      <c r="B45" s="37" t="s">
        <v>95</v>
      </c>
      <c r="C45" s="38">
        <f>IF(D17&lt;23,0,B14/D19)</f>
        <v>0</v>
      </c>
      <c r="D45" s="38">
        <f>(F44*B19%)/4</f>
        <v>0</v>
      </c>
      <c r="E45" s="38">
        <f t="shared" si="6"/>
        <v>0</v>
      </c>
      <c r="F45" s="38">
        <f t="shared" si="7"/>
        <v>0</v>
      </c>
      <c r="G45" s="34"/>
      <c r="H45" s="256"/>
      <c r="I45" s="37" t="s">
        <v>95</v>
      </c>
      <c r="J45" s="38">
        <f>IF(K17&lt;23,0,I14/K19)</f>
        <v>0</v>
      </c>
      <c r="K45" s="38">
        <f>(M44*I19%)/4</f>
        <v>0</v>
      </c>
      <c r="L45" s="38">
        <f t="shared" si="1"/>
        <v>0</v>
      </c>
      <c r="M45" s="38">
        <f t="shared" si="5"/>
        <v>0</v>
      </c>
    </row>
    <row r="46" spans="1:16" ht="18.75" customHeight="1">
      <c r="A46" s="257"/>
      <c r="B46" s="37" t="s">
        <v>96</v>
      </c>
      <c r="C46" s="38">
        <f>IF(D17&lt;23,0,B14/D19)</f>
        <v>0</v>
      </c>
      <c r="D46" s="38">
        <f>(F45*B19%)/4</f>
        <v>0</v>
      </c>
      <c r="E46" s="38">
        <f t="shared" si="6"/>
        <v>0</v>
      </c>
      <c r="F46" s="38">
        <f t="shared" si="7"/>
        <v>0</v>
      </c>
      <c r="G46" s="34"/>
      <c r="H46" s="257"/>
      <c r="I46" s="37" t="s">
        <v>96</v>
      </c>
      <c r="J46" s="38">
        <f>IF(K17&lt;23,0,I14/K19)</f>
        <v>0</v>
      </c>
      <c r="K46" s="38">
        <f>(M45*I19%)/4</f>
        <v>0</v>
      </c>
      <c r="L46" s="38">
        <f t="shared" si="1"/>
        <v>0</v>
      </c>
      <c r="M46" s="38">
        <f t="shared" si="5"/>
        <v>0</v>
      </c>
    </row>
    <row r="47" spans="1:16" ht="18.75" customHeight="1">
      <c r="A47" s="255" t="s">
        <v>97</v>
      </c>
      <c r="B47" s="37" t="s">
        <v>98</v>
      </c>
      <c r="C47" s="38">
        <f>IF(D17&lt;25,0,B14/D19)</f>
        <v>0</v>
      </c>
      <c r="D47" s="38">
        <f>(F46*B19%)/4</f>
        <v>0</v>
      </c>
      <c r="E47" s="38">
        <f t="shared" si="6"/>
        <v>0</v>
      </c>
      <c r="F47" s="38">
        <f t="shared" si="7"/>
        <v>0</v>
      </c>
      <c r="G47" s="34"/>
      <c r="H47" s="255" t="s">
        <v>97</v>
      </c>
      <c r="I47" s="37" t="s">
        <v>98</v>
      </c>
      <c r="J47" s="38">
        <f>IF(K17&lt;25,0,I14/K19)</f>
        <v>0</v>
      </c>
      <c r="K47" s="38">
        <f>(M46*I19%)/4</f>
        <v>0</v>
      </c>
      <c r="L47" s="38">
        <f t="shared" si="1"/>
        <v>0</v>
      </c>
      <c r="M47" s="38">
        <f t="shared" si="5"/>
        <v>0</v>
      </c>
    </row>
    <row r="48" spans="1:16" ht="18.75" customHeight="1">
      <c r="A48" s="256"/>
      <c r="B48" s="37" t="s">
        <v>99</v>
      </c>
      <c r="C48" s="38">
        <f>IF(D17&lt;25,0,B14/D19)</f>
        <v>0</v>
      </c>
      <c r="D48" s="38">
        <f>(F47*B19%)/4</f>
        <v>0</v>
      </c>
      <c r="E48" s="38">
        <f t="shared" si="6"/>
        <v>0</v>
      </c>
      <c r="F48" s="38">
        <f t="shared" si="7"/>
        <v>0</v>
      </c>
      <c r="G48" s="34"/>
      <c r="H48" s="256"/>
      <c r="I48" s="37" t="s">
        <v>99</v>
      </c>
      <c r="J48" s="38">
        <f>IF(K17&lt;25,0,I14/K19)</f>
        <v>0</v>
      </c>
      <c r="K48" s="38">
        <f>(M47*I19%)/4</f>
        <v>0</v>
      </c>
      <c r="L48" s="38">
        <f t="shared" si="1"/>
        <v>0</v>
      </c>
      <c r="M48" s="38">
        <f t="shared" si="5"/>
        <v>0</v>
      </c>
    </row>
    <row r="49" spans="1:13" ht="18.75" customHeight="1">
      <c r="A49" s="256"/>
      <c r="B49" s="37" t="s">
        <v>100</v>
      </c>
      <c r="C49" s="38">
        <f>IF(D17&lt;27,0,B14/D19)</f>
        <v>0</v>
      </c>
      <c r="D49" s="38">
        <f>(F48*B19%)/4</f>
        <v>0</v>
      </c>
      <c r="E49" s="38">
        <f t="shared" si="6"/>
        <v>0</v>
      </c>
      <c r="F49" s="38">
        <f t="shared" si="7"/>
        <v>0</v>
      </c>
      <c r="G49" s="34"/>
      <c r="H49" s="256"/>
      <c r="I49" s="37" t="s">
        <v>100</v>
      </c>
      <c r="J49" s="38">
        <f>IF(K17&lt;27,0,I14/K19)</f>
        <v>0</v>
      </c>
      <c r="K49" s="38">
        <f>(M48*I19%)/4</f>
        <v>0</v>
      </c>
      <c r="L49" s="38">
        <f t="shared" si="1"/>
        <v>0</v>
      </c>
      <c r="M49" s="38">
        <f t="shared" si="5"/>
        <v>0</v>
      </c>
    </row>
    <row r="50" spans="1:13" ht="18.75" customHeight="1">
      <c r="A50" s="257"/>
      <c r="B50" s="37" t="s">
        <v>101</v>
      </c>
      <c r="C50" s="38">
        <f>IF(D17&lt;27,0,B14/D19)</f>
        <v>0</v>
      </c>
      <c r="D50" s="38">
        <f>(F49*B19%)/4</f>
        <v>0</v>
      </c>
      <c r="E50" s="38">
        <f t="shared" si="6"/>
        <v>0</v>
      </c>
      <c r="F50" s="38">
        <f t="shared" si="7"/>
        <v>0</v>
      </c>
      <c r="G50" s="34"/>
      <c r="H50" s="257"/>
      <c r="I50" s="37" t="s">
        <v>101</v>
      </c>
      <c r="J50" s="38">
        <f>IF(K17&lt;27,0,I14/K19)</f>
        <v>0</v>
      </c>
      <c r="K50" s="38">
        <f>(M49*I19%)/4</f>
        <v>0</v>
      </c>
      <c r="L50" s="38">
        <f t="shared" si="1"/>
        <v>0</v>
      </c>
      <c r="M50" s="38">
        <f t="shared" si="5"/>
        <v>0</v>
      </c>
    </row>
    <row r="51" spans="1:13" ht="18.75" customHeight="1">
      <c r="A51" s="255" t="s">
        <v>102</v>
      </c>
      <c r="B51" s="37" t="s">
        <v>103</v>
      </c>
      <c r="C51" s="38">
        <f>IF(D17&lt;29,0,B14/D19)</f>
        <v>0</v>
      </c>
      <c r="D51" s="38">
        <f>(F50*B19%)/4</f>
        <v>0</v>
      </c>
      <c r="E51" s="38">
        <f t="shared" si="6"/>
        <v>0</v>
      </c>
      <c r="F51" s="38">
        <f t="shared" si="7"/>
        <v>0</v>
      </c>
      <c r="G51" s="34"/>
      <c r="H51" s="255" t="s">
        <v>102</v>
      </c>
      <c r="I51" s="37" t="s">
        <v>103</v>
      </c>
      <c r="J51" s="38">
        <f>IF(K17&lt;29,0,I14/K19)</f>
        <v>0</v>
      </c>
      <c r="K51" s="38">
        <f>(M50*I19%)/4</f>
        <v>0</v>
      </c>
      <c r="L51" s="38">
        <f t="shared" si="1"/>
        <v>0</v>
      </c>
      <c r="M51" s="38">
        <f t="shared" si="5"/>
        <v>0</v>
      </c>
    </row>
    <row r="52" spans="1:13" ht="18.75" customHeight="1">
      <c r="A52" s="256"/>
      <c r="B52" s="37" t="s">
        <v>104</v>
      </c>
      <c r="C52" s="38">
        <f>IF(D17&lt;29,0,B14/D19)</f>
        <v>0</v>
      </c>
      <c r="D52" s="38">
        <f>(F51*B19%)/4</f>
        <v>0</v>
      </c>
      <c r="E52" s="38">
        <f t="shared" si="6"/>
        <v>0</v>
      </c>
      <c r="F52" s="38">
        <f t="shared" si="7"/>
        <v>0</v>
      </c>
      <c r="G52" s="34"/>
      <c r="H52" s="256"/>
      <c r="I52" s="37" t="s">
        <v>104</v>
      </c>
      <c r="J52" s="38">
        <f>IF(K17&lt;29,0,I14/K19)</f>
        <v>0</v>
      </c>
      <c r="K52" s="38">
        <f>(M51*I19%)/4</f>
        <v>0</v>
      </c>
      <c r="L52" s="38">
        <f t="shared" si="1"/>
        <v>0</v>
      </c>
      <c r="M52" s="38">
        <f t="shared" si="5"/>
        <v>0</v>
      </c>
    </row>
    <row r="53" spans="1:13" ht="18.75" customHeight="1">
      <c r="A53" s="256"/>
      <c r="B53" s="37" t="s">
        <v>105</v>
      </c>
      <c r="C53" s="38">
        <f>IF(D17&lt;31,0,B14/D19)</f>
        <v>0</v>
      </c>
      <c r="D53" s="38">
        <f>(F52*B19%)/4</f>
        <v>0</v>
      </c>
      <c r="E53" s="38">
        <f t="shared" si="6"/>
        <v>0</v>
      </c>
      <c r="F53" s="38">
        <f t="shared" si="7"/>
        <v>0</v>
      </c>
      <c r="G53" s="34"/>
      <c r="H53" s="256"/>
      <c r="I53" s="37" t="s">
        <v>105</v>
      </c>
      <c r="J53" s="38">
        <f>IF(K17&lt;31,0,I14/K19)</f>
        <v>0</v>
      </c>
      <c r="K53" s="38">
        <f>(M52*I19%)/4</f>
        <v>0</v>
      </c>
      <c r="L53" s="38">
        <f t="shared" si="1"/>
        <v>0</v>
      </c>
      <c r="M53" s="38">
        <f t="shared" si="5"/>
        <v>0</v>
      </c>
    </row>
    <row r="54" spans="1:13" ht="18.75" customHeight="1">
      <c r="A54" s="257"/>
      <c r="B54" s="37" t="s">
        <v>106</v>
      </c>
      <c r="C54" s="38">
        <f>IF(D17&lt;31,0,B14/D19)</f>
        <v>0</v>
      </c>
      <c r="D54" s="38">
        <f>(F53*B19%)/4</f>
        <v>0</v>
      </c>
      <c r="E54" s="38">
        <f t="shared" si="6"/>
        <v>0</v>
      </c>
      <c r="F54" s="38">
        <f t="shared" si="7"/>
        <v>0</v>
      </c>
      <c r="G54" s="34"/>
      <c r="H54" s="257"/>
      <c r="I54" s="37" t="s">
        <v>106</v>
      </c>
      <c r="J54" s="38">
        <f>IF(K17&lt;31,0,I14/K19)</f>
        <v>0</v>
      </c>
      <c r="K54" s="38">
        <f>(M53*I19%)/4</f>
        <v>0</v>
      </c>
      <c r="L54" s="38">
        <f t="shared" si="1"/>
        <v>0</v>
      </c>
      <c r="M54" s="38">
        <f t="shared" si="5"/>
        <v>0</v>
      </c>
    </row>
    <row r="55" spans="1:13" ht="18.75" customHeight="1">
      <c r="A55" s="255" t="s">
        <v>107</v>
      </c>
      <c r="B55" s="37" t="s">
        <v>108</v>
      </c>
      <c r="C55" s="38">
        <f>IF(D17&lt;33,0,B14/D19)</f>
        <v>0</v>
      </c>
      <c r="D55" s="38">
        <f>(F54*B19%)/4</f>
        <v>0</v>
      </c>
      <c r="E55" s="38">
        <f t="shared" si="6"/>
        <v>0</v>
      </c>
      <c r="F55" s="38">
        <f t="shared" si="7"/>
        <v>0</v>
      </c>
      <c r="G55" s="34"/>
      <c r="H55" s="255" t="s">
        <v>107</v>
      </c>
      <c r="I55" s="37" t="s">
        <v>108</v>
      </c>
      <c r="J55" s="38">
        <f>IF(K17&lt;33,0,I14/K19)</f>
        <v>0</v>
      </c>
      <c r="K55" s="38">
        <f>(M54*I19%)/4</f>
        <v>0</v>
      </c>
      <c r="L55" s="38">
        <f t="shared" si="1"/>
        <v>0</v>
      </c>
      <c r="M55" s="38">
        <f t="shared" si="5"/>
        <v>0</v>
      </c>
    </row>
    <row r="56" spans="1:13" ht="18.75" customHeight="1">
      <c r="A56" s="256"/>
      <c r="B56" s="37" t="s">
        <v>109</v>
      </c>
      <c r="C56" s="38">
        <f>IF(D17&lt;33,0,B14/D19)</f>
        <v>0</v>
      </c>
      <c r="D56" s="38">
        <f>(F55*B19%)/4</f>
        <v>0</v>
      </c>
      <c r="E56" s="38">
        <f t="shared" si="6"/>
        <v>0</v>
      </c>
      <c r="F56" s="38">
        <f t="shared" si="7"/>
        <v>0</v>
      </c>
      <c r="G56" s="34"/>
      <c r="H56" s="256"/>
      <c r="I56" s="37" t="s">
        <v>109</v>
      </c>
      <c r="J56" s="38">
        <f>IF(K17&lt;33,0,I14/K19)</f>
        <v>0</v>
      </c>
      <c r="K56" s="38">
        <f>(M55*I19%)/4</f>
        <v>0</v>
      </c>
      <c r="L56" s="38">
        <f t="shared" si="1"/>
        <v>0</v>
      </c>
      <c r="M56" s="38">
        <f t="shared" si="5"/>
        <v>0</v>
      </c>
    </row>
    <row r="57" spans="1:13" ht="18.75" customHeight="1">
      <c r="A57" s="256"/>
      <c r="B57" s="37" t="s">
        <v>110</v>
      </c>
      <c r="C57" s="38">
        <f>IF(D17&lt;35,0,B14/D19)</f>
        <v>0</v>
      </c>
      <c r="D57" s="38">
        <f>(F56*B19%)/4</f>
        <v>0</v>
      </c>
      <c r="E57" s="38">
        <f t="shared" si="6"/>
        <v>0</v>
      </c>
      <c r="F57" s="38">
        <f t="shared" si="7"/>
        <v>0</v>
      </c>
      <c r="G57" s="34"/>
      <c r="H57" s="256"/>
      <c r="I57" s="37" t="s">
        <v>110</v>
      </c>
      <c r="J57" s="38">
        <f>IF(K17&lt;35,0,I14/K19)</f>
        <v>0</v>
      </c>
      <c r="K57" s="38">
        <f>(M56*I19%)/4</f>
        <v>0</v>
      </c>
      <c r="L57" s="38">
        <f t="shared" si="1"/>
        <v>0</v>
      </c>
      <c r="M57" s="38">
        <f t="shared" si="5"/>
        <v>0</v>
      </c>
    </row>
    <row r="58" spans="1:13" ht="18.75" customHeight="1">
      <c r="A58" s="257"/>
      <c r="B58" s="37" t="s">
        <v>111</v>
      </c>
      <c r="C58" s="38">
        <f>IF(D17&lt;35,0,B14/D19)</f>
        <v>0</v>
      </c>
      <c r="D58" s="38">
        <f>(F57*B19%)/4</f>
        <v>0</v>
      </c>
      <c r="E58" s="38">
        <f t="shared" si="6"/>
        <v>0</v>
      </c>
      <c r="F58" s="38">
        <f t="shared" si="7"/>
        <v>0</v>
      </c>
      <c r="G58" s="34"/>
      <c r="H58" s="257"/>
      <c r="I58" s="37" t="s">
        <v>111</v>
      </c>
      <c r="J58" s="38">
        <f>IF(K17&lt;35,0,I14/K19)</f>
        <v>0</v>
      </c>
      <c r="K58" s="38">
        <f>(M57*I19%)/4</f>
        <v>0</v>
      </c>
      <c r="L58" s="38">
        <f t="shared" si="1"/>
        <v>0</v>
      </c>
      <c r="M58" s="38">
        <f t="shared" si="5"/>
        <v>0</v>
      </c>
    </row>
    <row r="59" spans="1:13" ht="18.75" customHeight="1">
      <c r="A59" s="255" t="s">
        <v>112</v>
      </c>
      <c r="B59" s="37" t="s">
        <v>113</v>
      </c>
      <c r="C59" s="38">
        <f>IF(D17&lt;37,0,B14/D19)</f>
        <v>0</v>
      </c>
      <c r="D59" s="38">
        <f>(F58*B19%)/4</f>
        <v>0</v>
      </c>
      <c r="E59" s="38">
        <f t="shared" si="6"/>
        <v>0</v>
      </c>
      <c r="F59" s="38">
        <f t="shared" si="7"/>
        <v>0</v>
      </c>
      <c r="G59" s="34"/>
      <c r="H59" s="255" t="s">
        <v>112</v>
      </c>
      <c r="I59" s="37" t="s">
        <v>113</v>
      </c>
      <c r="J59" s="38">
        <f>IF(K17&lt;37,0,I14/K19)</f>
        <v>0</v>
      </c>
      <c r="K59" s="38">
        <f>(M58*I19%)/4</f>
        <v>0</v>
      </c>
      <c r="L59" s="38">
        <f t="shared" si="1"/>
        <v>0</v>
      </c>
      <c r="M59" s="38">
        <f t="shared" si="5"/>
        <v>0</v>
      </c>
    </row>
    <row r="60" spans="1:13" ht="18.75" customHeight="1">
      <c r="A60" s="256"/>
      <c r="B60" s="37" t="s">
        <v>114</v>
      </c>
      <c r="C60" s="38">
        <f>IF(D17&lt;37,0,B14/D19)</f>
        <v>0</v>
      </c>
      <c r="D60" s="38">
        <f>(F59*B19%)/4</f>
        <v>0</v>
      </c>
      <c r="E60" s="38">
        <f t="shared" si="6"/>
        <v>0</v>
      </c>
      <c r="F60" s="38">
        <f t="shared" si="7"/>
        <v>0</v>
      </c>
      <c r="G60" s="34"/>
      <c r="H60" s="256"/>
      <c r="I60" s="37" t="s">
        <v>114</v>
      </c>
      <c r="J60" s="38">
        <f>IF(K17&lt;37,0,I14/K19)</f>
        <v>0</v>
      </c>
      <c r="K60" s="38">
        <f>(M59*I19%)/4</f>
        <v>0</v>
      </c>
      <c r="L60" s="38">
        <f t="shared" si="1"/>
        <v>0</v>
      </c>
      <c r="M60" s="38">
        <f t="shared" si="5"/>
        <v>0</v>
      </c>
    </row>
    <row r="61" spans="1:13" ht="18.75" customHeight="1">
      <c r="A61" s="256"/>
      <c r="B61" s="37" t="s">
        <v>115</v>
      </c>
      <c r="C61" s="38">
        <f>IF(D17&lt;40,0,B14/D19)</f>
        <v>0</v>
      </c>
      <c r="D61" s="38">
        <f>(F60*B19%)/4</f>
        <v>0</v>
      </c>
      <c r="E61" s="38">
        <f t="shared" si="6"/>
        <v>0</v>
      </c>
      <c r="F61" s="38">
        <f t="shared" si="7"/>
        <v>0</v>
      </c>
      <c r="G61" s="34"/>
      <c r="H61" s="256"/>
      <c r="I61" s="37" t="s">
        <v>115</v>
      </c>
      <c r="J61" s="38">
        <f>IF(K17&lt;40,0,I14/K19)</f>
        <v>0</v>
      </c>
      <c r="K61" s="38">
        <f>(M60*I19%)/4</f>
        <v>0</v>
      </c>
      <c r="L61" s="38">
        <f t="shared" si="1"/>
        <v>0</v>
      </c>
      <c r="M61" s="38">
        <f t="shared" si="5"/>
        <v>0</v>
      </c>
    </row>
    <row r="62" spans="1:13" ht="18.75" customHeight="1" thickBot="1">
      <c r="A62" s="257"/>
      <c r="B62" s="37" t="s">
        <v>116</v>
      </c>
      <c r="C62" s="38">
        <f>IF(D17&lt;40,0,B14/D19)</f>
        <v>0</v>
      </c>
      <c r="D62" s="38">
        <f>(F61*B19%)/4</f>
        <v>0</v>
      </c>
      <c r="E62" s="38">
        <f t="shared" si="6"/>
        <v>0</v>
      </c>
      <c r="F62" s="38">
        <f t="shared" si="7"/>
        <v>0</v>
      </c>
      <c r="G62" s="34"/>
      <c r="H62" s="257"/>
      <c r="I62" s="37" t="s">
        <v>116</v>
      </c>
      <c r="J62" s="38">
        <f>IF(K17&lt;40,0,I14/K19)</f>
        <v>0</v>
      </c>
      <c r="K62" s="38">
        <f>(M61*I19%)/4</f>
        <v>0</v>
      </c>
      <c r="L62" s="38">
        <f t="shared" si="1"/>
        <v>0</v>
      </c>
      <c r="M62" s="38">
        <f t="shared" si="5"/>
        <v>0</v>
      </c>
    </row>
    <row r="63" spans="1:13" ht="18.75" customHeight="1" thickBot="1">
      <c r="A63" s="34"/>
      <c r="B63" s="39" t="s">
        <v>117</v>
      </c>
      <c r="C63" s="244">
        <f>SUM(C23:C62)</f>
        <v>0</v>
      </c>
      <c r="D63" s="244">
        <f>SUM(D23:D62)</f>
        <v>0</v>
      </c>
      <c r="E63" s="244">
        <f>SUM(E23:E62)</f>
        <v>0</v>
      </c>
      <c r="F63" s="245">
        <f>F62</f>
        <v>0</v>
      </c>
      <c r="G63" s="34"/>
      <c r="H63" s="34"/>
      <c r="I63" s="39" t="s">
        <v>117</v>
      </c>
      <c r="J63" s="244">
        <f>SUM(J23:J62)</f>
        <v>0</v>
      </c>
      <c r="K63" s="244">
        <f>SUM(K23:K62)</f>
        <v>0</v>
      </c>
      <c r="L63" s="244">
        <f>SUM(L23:L62)</f>
        <v>0</v>
      </c>
      <c r="M63" s="245">
        <f>M62</f>
        <v>0</v>
      </c>
    </row>
    <row r="64" spans="1:13" ht="18.75" customHeight="1">
      <c r="A64" s="41"/>
      <c r="B64" s="41"/>
      <c r="C64" s="41"/>
      <c r="D64" s="41"/>
      <c r="E64" s="41"/>
      <c r="F64" s="41"/>
    </row>
    <row r="65" spans="1:1" s="41" customFormat="1" ht="18.75" customHeight="1"/>
    <row r="66" spans="1:1" s="41" customFormat="1" ht="18.75" customHeight="1"/>
    <row r="67" spans="1:1" s="41" customFormat="1" ht="18.75" customHeight="1"/>
    <row r="68" spans="1:1" s="41" customFormat="1" ht="18.75" customHeight="1"/>
    <row r="69" spans="1:1" s="41" customFormat="1" ht="18.75" customHeight="1"/>
    <row r="70" spans="1:1" s="41" customFormat="1" ht="18.75" customHeight="1"/>
    <row r="71" spans="1:1" s="41" customFormat="1" ht="18.75" customHeight="1"/>
    <row r="72" spans="1:1" s="41" customFormat="1" ht="18.75" customHeight="1"/>
    <row r="73" spans="1:1" s="41" customFormat="1" ht="18.75" customHeight="1"/>
    <row r="74" spans="1:1" s="41" customFormat="1" ht="18.75" customHeight="1"/>
    <row r="75" spans="1:1" s="41" customFormat="1" ht="18.75" customHeight="1"/>
    <row r="76" spans="1:1" s="41" customFormat="1" ht="18.75" customHeight="1"/>
    <row r="77" spans="1:1" s="41" customFormat="1" ht="18.75" customHeight="1"/>
    <row r="78" spans="1:1" s="41" customFormat="1" ht="18.75" customHeight="1"/>
    <row r="79" spans="1:1" s="41" customFormat="1" ht="18.75" customHeight="1"/>
    <row r="80" spans="1:1" s="41" customFormat="1" ht="18.75" customHeight="1">
      <c r="A80" s="59"/>
    </row>
    <row r="81" s="41" customFormat="1" ht="18.75" customHeight="1"/>
    <row r="82" s="41" customFormat="1" ht="18.75" customHeight="1"/>
    <row r="83" s="41" customFormat="1" ht="18.75" customHeight="1"/>
    <row r="84" s="41" customFormat="1" ht="18.75" customHeight="1"/>
    <row r="85" s="41" customFormat="1" ht="18.75" customHeight="1"/>
    <row r="86" s="41" customFormat="1" ht="18.75" customHeight="1"/>
    <row r="87" s="41" customFormat="1" ht="18.75" customHeight="1"/>
  </sheetData>
  <sheetProtection password="CE0A" sheet="1"/>
  <mergeCells count="22">
    <mergeCell ref="H23:H26"/>
    <mergeCell ref="H35:H38"/>
    <mergeCell ref="H39:H42"/>
    <mergeCell ref="A3:F3"/>
    <mergeCell ref="A11:F11"/>
    <mergeCell ref="A23:A26"/>
    <mergeCell ref="A27:A30"/>
    <mergeCell ref="A35:A38"/>
    <mergeCell ref="A31:A34"/>
    <mergeCell ref="H27:H30"/>
    <mergeCell ref="H31:H34"/>
    <mergeCell ref="H59:H62"/>
    <mergeCell ref="A51:A54"/>
    <mergeCell ref="A55:A58"/>
    <mergeCell ref="A39:A42"/>
    <mergeCell ref="H43:H46"/>
    <mergeCell ref="H47:H50"/>
    <mergeCell ref="A59:A62"/>
    <mergeCell ref="A43:A46"/>
    <mergeCell ref="A47:A50"/>
    <mergeCell ref="H51:H54"/>
    <mergeCell ref="H55:H58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CA03-DB57-4461-84CF-17E9243A3EDE}">
  <sheetPr codeName="Tabelle6"/>
  <dimension ref="A1:T56"/>
  <sheetViews>
    <sheetView workbookViewId="0">
      <selection activeCell="I14" sqref="I14"/>
    </sheetView>
  </sheetViews>
  <sheetFormatPr baseColWidth="10" defaultColWidth="11.42578125" defaultRowHeight="18.75" customHeight="1"/>
  <cols>
    <col min="1" max="1" width="35.85546875" style="61" customWidth="1"/>
    <col min="2" max="4" width="17" style="61" customWidth="1"/>
    <col min="5" max="20" width="11.42578125" style="55"/>
    <col min="21" max="16384" width="11.42578125" style="61"/>
  </cols>
  <sheetData>
    <row r="1" spans="1:4" ht="18.75" customHeight="1">
      <c r="A1" s="60"/>
      <c r="B1" s="55"/>
      <c r="C1" s="55"/>
      <c r="D1" s="55"/>
    </row>
    <row r="2" spans="1:4" ht="18.75" customHeight="1">
      <c r="A2" s="55"/>
      <c r="B2" s="55"/>
      <c r="C2" s="55"/>
      <c r="D2" s="55"/>
    </row>
    <row r="3" spans="1:4" ht="18.75" customHeight="1">
      <c r="A3" s="63"/>
      <c r="B3" s="64" t="s">
        <v>118</v>
      </c>
      <c r="C3" s="64" t="s">
        <v>119</v>
      </c>
      <c r="D3" s="64" t="s">
        <v>120</v>
      </c>
    </row>
    <row r="4" spans="1:4" ht="18.75" customHeight="1">
      <c r="A4" s="65"/>
      <c r="B4" s="66" t="s">
        <v>121</v>
      </c>
      <c r="C4" s="66" t="s">
        <v>121</v>
      </c>
      <c r="D4" s="66" t="s">
        <v>121</v>
      </c>
    </row>
    <row r="5" spans="1:4" ht="18.75" customHeight="1">
      <c r="A5" s="67" t="s">
        <v>122</v>
      </c>
      <c r="B5" s="68">
        <f>'A1 Kapitalbedarfsplan'!B36</f>
        <v>0</v>
      </c>
      <c r="C5" s="68">
        <f>'A1 Kapitalbedarfsplan'!C36</f>
        <v>0</v>
      </c>
      <c r="D5" s="68">
        <f>'A1 Kapitalbedarfsplan'!D36</f>
        <v>0</v>
      </c>
    </row>
    <row r="6" spans="1:4" ht="18.75" customHeight="1">
      <c r="A6" s="65"/>
      <c r="B6" s="69"/>
      <c r="C6" s="69"/>
      <c r="D6" s="70"/>
    </row>
    <row r="7" spans="1:4" ht="18.75" customHeight="1">
      <c r="A7" s="67" t="s">
        <v>123</v>
      </c>
      <c r="B7" s="71"/>
      <c r="C7" s="71"/>
      <c r="D7" s="71"/>
    </row>
    <row r="8" spans="1:4" ht="18.75" customHeight="1">
      <c r="A8" s="72" t="str">
        <f>'Eigen- &amp; Fremdmittel'!A6</f>
        <v>Bargeld</v>
      </c>
      <c r="B8" s="73">
        <f>'Eigen- &amp; Fremdmittel'!B6</f>
        <v>0</v>
      </c>
      <c r="C8" s="73">
        <f>'Eigen- &amp; Fremdmittel'!C6</f>
        <v>0</v>
      </c>
      <c r="D8" s="73">
        <f>'Eigen- &amp; Fremdmittel'!D6</f>
        <v>0</v>
      </c>
    </row>
    <row r="9" spans="1:4" ht="18.75" customHeight="1">
      <c r="A9" s="72" t="str">
        <f>'Eigen- &amp; Fremdmittel'!A7</f>
        <v>Eigenleistungen</v>
      </c>
      <c r="B9" s="73">
        <f>'Eigen- &amp; Fremdmittel'!B7</f>
        <v>0</v>
      </c>
      <c r="C9" s="73">
        <f>'Eigen- &amp; Fremdmittel'!C7</f>
        <v>0</v>
      </c>
      <c r="D9" s="73">
        <f>'Eigen- &amp; Fremdmittel'!D7</f>
        <v>0</v>
      </c>
    </row>
    <row r="10" spans="1:4" ht="18.75" customHeight="1">
      <c r="A10" s="72" t="str">
        <f>'Eigen- &amp; Fremdmittel'!A8</f>
        <v>Meistergründungsprämie</v>
      </c>
      <c r="B10" s="73">
        <f>'Eigen- &amp; Fremdmittel'!B8</f>
        <v>0</v>
      </c>
      <c r="C10" s="73">
        <f>'Eigen- &amp; Fremdmittel'!C8</f>
        <v>0</v>
      </c>
      <c r="D10" s="73">
        <f>'Eigen- &amp; Fremdmittel'!D8</f>
        <v>0</v>
      </c>
    </row>
    <row r="11" spans="1:4" ht="18.75" customHeight="1">
      <c r="A11" s="72" t="s">
        <v>124</v>
      </c>
      <c r="B11" s="73">
        <v>0</v>
      </c>
      <c r="C11" s="73">
        <f>Liquiditätsvorschau!E23</f>
        <v>0</v>
      </c>
      <c r="D11" s="73">
        <f>Liquiditätsvorschau!I23</f>
        <v>0</v>
      </c>
    </row>
    <row r="12" spans="1:4" ht="18.75" customHeight="1">
      <c r="A12" s="67" t="s">
        <v>40</v>
      </c>
      <c r="B12" s="68">
        <f>SUM(B8:B11)</f>
        <v>0</v>
      </c>
      <c r="C12" s="68">
        <f>SUM(C8:C11)</f>
        <v>0</v>
      </c>
      <c r="D12" s="68">
        <f>SUM(D8:D11)</f>
        <v>0</v>
      </c>
    </row>
    <row r="13" spans="1:4" ht="18.75" customHeight="1">
      <c r="A13" s="74"/>
      <c r="B13" s="75"/>
      <c r="C13" s="75"/>
      <c r="D13" s="76"/>
    </row>
    <row r="14" spans="1:4" ht="18.75" customHeight="1">
      <c r="A14" s="67" t="s">
        <v>125</v>
      </c>
      <c r="B14" s="71"/>
      <c r="C14" s="71"/>
      <c r="D14" s="71"/>
    </row>
    <row r="15" spans="1:4" ht="18.75" customHeight="1">
      <c r="A15" s="77" t="str">
        <f>'Eigen- &amp; Fremdmittel'!B13</f>
        <v>z.B. KfW-Kredit</v>
      </c>
      <c r="B15" s="73">
        <f>'Eigen- &amp; Fremdmittel'!B16</f>
        <v>0</v>
      </c>
      <c r="C15" s="73" t="s">
        <v>126</v>
      </c>
      <c r="D15" s="73" t="s">
        <v>126</v>
      </c>
    </row>
    <row r="16" spans="1:4" ht="18.75" customHeight="1">
      <c r="A16" s="78" t="s">
        <v>40</v>
      </c>
      <c r="B16" s="68">
        <f>SUM(B15:B15)</f>
        <v>0</v>
      </c>
      <c r="C16" s="68">
        <f>SUM(C15:C15)</f>
        <v>0</v>
      </c>
      <c r="D16" s="79">
        <f>SUM(D15:D15)</f>
        <v>0</v>
      </c>
    </row>
    <row r="17" spans="1:4" ht="18.75" customHeight="1">
      <c r="A17" s="80"/>
      <c r="B17" s="81"/>
      <c r="C17" s="81"/>
      <c r="D17" s="82"/>
    </row>
    <row r="18" spans="1:4" ht="18.75" customHeight="1">
      <c r="A18" s="67" t="s">
        <v>127</v>
      </c>
      <c r="B18" s="68">
        <f>GuV!B9</f>
        <v>0</v>
      </c>
      <c r="C18" s="68">
        <f>GuV!D9</f>
        <v>0</v>
      </c>
      <c r="D18" s="68">
        <f>GuV!F9</f>
        <v>0</v>
      </c>
    </row>
    <row r="19" spans="1:4" ht="18.75" customHeight="1">
      <c r="A19" s="83"/>
      <c r="B19" s="81"/>
      <c r="C19" s="81"/>
      <c r="D19" s="82"/>
    </row>
    <row r="20" spans="1:4" ht="18.75" customHeight="1">
      <c r="A20" s="84" t="s">
        <v>128</v>
      </c>
      <c r="B20" s="85">
        <f>B18+B16+B12-B5</f>
        <v>0</v>
      </c>
      <c r="C20" s="85">
        <f>C18+C16+C12-C5</f>
        <v>0</v>
      </c>
      <c r="D20" s="85">
        <f>D18+D16+D12-D5</f>
        <v>0</v>
      </c>
    </row>
    <row r="21" spans="1:4" ht="18.75" customHeight="1">
      <c r="A21" s="55"/>
      <c r="B21" s="55"/>
      <c r="C21" s="55"/>
      <c r="D21" s="55"/>
    </row>
    <row r="22" spans="1:4" ht="18.75" customHeight="1">
      <c r="A22" s="55"/>
      <c r="B22" s="55"/>
      <c r="C22" s="55"/>
      <c r="D22" s="55"/>
    </row>
    <row r="23" spans="1:4" ht="18.75" customHeight="1">
      <c r="A23" s="62"/>
      <c r="B23" s="55"/>
      <c r="C23" s="55"/>
      <c r="D23" s="55"/>
    </row>
    <row r="24" spans="1:4" ht="18.75" customHeight="1">
      <c r="A24" s="55"/>
      <c r="B24" s="55"/>
      <c r="C24" s="55"/>
      <c r="D24" s="55"/>
    </row>
    <row r="25" spans="1:4" ht="18.75" customHeight="1">
      <c r="A25" s="55"/>
      <c r="B25" s="55"/>
      <c r="C25" s="55"/>
      <c r="D25" s="55"/>
    </row>
    <row r="26" spans="1:4" ht="18.75" customHeight="1">
      <c r="A26" s="55"/>
      <c r="B26" s="55"/>
      <c r="C26" s="55"/>
      <c r="D26" s="55"/>
    </row>
    <row r="27" spans="1:4" ht="18.75" customHeight="1">
      <c r="A27" s="55"/>
      <c r="B27" s="55"/>
      <c r="C27" s="55"/>
      <c r="D27" s="55"/>
    </row>
    <row r="28" spans="1:4" ht="18.75" customHeight="1">
      <c r="A28" s="55"/>
      <c r="B28" s="55"/>
      <c r="C28" s="55"/>
      <c r="D28" s="55"/>
    </row>
    <row r="29" spans="1:4" ht="18.75" customHeight="1">
      <c r="A29" s="55"/>
      <c r="B29" s="55"/>
      <c r="C29" s="55"/>
      <c r="D29" s="55"/>
    </row>
    <row r="30" spans="1:4" ht="18.75" customHeight="1">
      <c r="A30" s="55"/>
      <c r="B30" s="55"/>
      <c r="C30" s="55"/>
      <c r="D30" s="55"/>
    </row>
    <row r="31" spans="1:4" ht="18.75" customHeight="1">
      <c r="A31" s="55"/>
      <c r="B31" s="55"/>
      <c r="C31" s="55"/>
      <c r="D31" s="55"/>
    </row>
    <row r="32" spans="1:4" ht="18.75" customHeight="1">
      <c r="A32" s="55"/>
      <c r="B32" s="55"/>
      <c r="C32" s="55"/>
      <c r="D32" s="55"/>
    </row>
    <row r="33" s="55" customFormat="1" ht="18.75" customHeight="1"/>
    <row r="34" s="55" customFormat="1" ht="18.75" customHeight="1"/>
    <row r="35" s="55" customFormat="1" ht="18.75" customHeight="1"/>
    <row r="36" s="55" customFormat="1" ht="18.75" customHeight="1"/>
    <row r="37" s="55" customFormat="1" ht="18.75" customHeight="1"/>
    <row r="38" s="55" customFormat="1" ht="18.75" customHeight="1"/>
    <row r="39" s="55" customFormat="1" ht="18.75" customHeight="1"/>
    <row r="40" s="55" customFormat="1" ht="18.75" customHeight="1"/>
    <row r="41" s="55" customFormat="1" ht="18.75" customHeight="1"/>
    <row r="42" s="55" customFormat="1" ht="18.75" customHeight="1"/>
    <row r="43" s="55" customFormat="1" ht="18.75" customHeight="1"/>
    <row r="44" s="55" customFormat="1" ht="18.75" customHeight="1"/>
    <row r="45" s="55" customFormat="1" ht="18.75" customHeight="1"/>
    <row r="46" s="55" customFormat="1" ht="18.75" customHeight="1"/>
    <row r="47" s="55" customFormat="1" ht="18.75" customHeight="1"/>
    <row r="48" s="55" customFormat="1" ht="18.75" customHeight="1"/>
    <row r="49" s="55" customFormat="1" ht="18.75" customHeight="1"/>
    <row r="50" s="55" customFormat="1" ht="18.75" customHeight="1"/>
    <row r="51" s="55" customFormat="1" ht="18.75" customHeight="1"/>
    <row r="52" s="55" customFormat="1" ht="18.75" customHeight="1"/>
    <row r="53" s="55" customFormat="1" ht="18.75" customHeight="1"/>
    <row r="54" s="55" customFormat="1" ht="18.75" customHeight="1"/>
    <row r="55" s="55" customFormat="1" ht="18.75" customHeight="1"/>
    <row r="56" s="55" customFormat="1" ht="18.75" customHeight="1"/>
  </sheetData>
  <sheetProtection password="CE0A" sheet="1"/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D7CE5-4597-4947-B4DA-FA1A183CC835}">
  <sheetPr codeName="Tabelle7"/>
  <dimension ref="A1:AA93"/>
  <sheetViews>
    <sheetView workbookViewId="0">
      <selection activeCell="F4" sqref="F4"/>
    </sheetView>
  </sheetViews>
  <sheetFormatPr baseColWidth="10" defaultColWidth="11.42578125" defaultRowHeight="18.75" customHeight="1"/>
  <cols>
    <col min="1" max="1" width="35.42578125" style="42" customWidth="1"/>
    <col min="2" max="4" width="26.5703125" style="42" customWidth="1"/>
    <col min="5" max="27" width="11.42578125" style="41"/>
    <col min="28" max="16384" width="11.42578125" style="42"/>
  </cols>
  <sheetData>
    <row r="1" spans="1:6" ht="18.75" customHeight="1">
      <c r="A1" s="40"/>
      <c r="B1" s="41"/>
      <c r="C1" s="41"/>
      <c r="D1" s="41"/>
    </row>
    <row r="2" spans="1:6" ht="18.75" customHeight="1">
      <c r="A2" s="41"/>
      <c r="B2" s="41"/>
      <c r="C2" s="41"/>
      <c r="D2" s="41"/>
    </row>
    <row r="3" spans="1:6" ht="18.75" customHeight="1">
      <c r="A3" s="86"/>
      <c r="B3" s="87" t="s">
        <v>1</v>
      </c>
      <c r="C3" s="87" t="s">
        <v>24</v>
      </c>
      <c r="D3" s="87" t="s">
        <v>26</v>
      </c>
      <c r="E3" s="88"/>
      <c r="F3" s="45" t="s">
        <v>129</v>
      </c>
    </row>
    <row r="4" spans="1:6" ht="18.75" customHeight="1">
      <c r="A4" s="89" t="s">
        <v>130</v>
      </c>
      <c r="B4" s="90"/>
      <c r="C4" s="90"/>
      <c r="D4" s="90"/>
      <c r="E4" s="88"/>
    </row>
    <row r="5" spans="1:6" ht="18.75" customHeight="1">
      <c r="A5" s="101" t="s">
        <v>131</v>
      </c>
      <c r="B5" s="2"/>
      <c r="C5" s="2"/>
      <c r="D5" s="2"/>
      <c r="E5" s="88"/>
    </row>
    <row r="6" spans="1:6" ht="18.75" customHeight="1">
      <c r="A6" s="101" t="s">
        <v>132</v>
      </c>
      <c r="B6" s="2"/>
      <c r="C6" s="2"/>
      <c r="D6" s="2"/>
      <c r="E6" s="88"/>
    </row>
    <row r="7" spans="1:6" ht="18.75" customHeight="1">
      <c r="A7" s="101" t="s">
        <v>133</v>
      </c>
      <c r="B7" s="2"/>
      <c r="C7" s="2"/>
      <c r="D7" s="2"/>
      <c r="E7" s="88"/>
    </row>
    <row r="8" spans="1:6" ht="18.75" customHeight="1">
      <c r="A8" s="98" t="s">
        <v>134</v>
      </c>
      <c r="B8" s="2"/>
      <c r="C8" s="2"/>
      <c r="D8" s="2"/>
      <c r="E8" s="88"/>
    </row>
    <row r="9" spans="1:6" ht="18.75" customHeight="1">
      <c r="A9" s="72" t="s">
        <v>135</v>
      </c>
      <c r="B9" s="2"/>
      <c r="C9" s="2"/>
      <c r="D9" s="2"/>
      <c r="E9" s="88"/>
    </row>
    <row r="10" spans="1:6" ht="18.75" customHeight="1">
      <c r="A10" s="72" t="s">
        <v>136</v>
      </c>
      <c r="B10" s="2"/>
      <c r="C10" s="2"/>
      <c r="D10" s="2"/>
      <c r="E10" s="88"/>
    </row>
    <row r="11" spans="1:6" ht="18.75" customHeight="1">
      <c r="A11" s="92" t="s">
        <v>137</v>
      </c>
      <c r="B11" s="2"/>
      <c r="C11" s="2"/>
      <c r="D11" s="2"/>
      <c r="E11" s="88"/>
    </row>
    <row r="12" spans="1:6" ht="18.75" customHeight="1">
      <c r="A12" s="92" t="s">
        <v>138</v>
      </c>
      <c r="B12" s="2"/>
      <c r="C12" s="2"/>
      <c r="D12" s="2"/>
      <c r="E12" s="88"/>
    </row>
    <row r="13" spans="1:6" ht="18.75" customHeight="1">
      <c r="A13" s="67" t="s">
        <v>40</v>
      </c>
      <c r="B13" s="102">
        <f>SUM(B5:B12)-B9-B10</f>
        <v>0</v>
      </c>
      <c r="C13" s="102">
        <f>SUM(C5:C12)-C9-C10</f>
        <v>0</v>
      </c>
      <c r="D13" s="102">
        <f>SUM(D5:D12)-D9-D10</f>
        <v>0</v>
      </c>
      <c r="E13" s="88"/>
    </row>
    <row r="14" spans="1:6" ht="18.75" customHeight="1">
      <c r="A14" s="100" t="s">
        <v>139</v>
      </c>
      <c r="B14" s="99"/>
      <c r="C14" s="99"/>
      <c r="D14" s="99"/>
      <c r="E14" s="88"/>
    </row>
    <row r="15" spans="1:6" ht="18.75" customHeight="1">
      <c r="A15" s="92" t="s">
        <v>140</v>
      </c>
      <c r="B15" s="2">
        <v>0</v>
      </c>
      <c r="C15" s="95"/>
      <c r="D15" s="95"/>
      <c r="E15" s="88"/>
    </row>
    <row r="16" spans="1:6" ht="18.75" customHeight="1">
      <c r="A16" s="96" t="s">
        <v>141</v>
      </c>
      <c r="B16" s="93">
        <f>IF('A3 Umsatzvorschau'!J7&gt;0,'A3 Umsatzvorschau'!H7*100/'A3 Umsatzvorschau'!K7,0)+ IF('A3 Umsatzvorschau'!J8&gt;0,'A3 Umsatzvorschau'!H8*100/'A3 Umsatzvorschau'!K8,0)+ IF('A3 Umsatzvorschau'!J9&gt;0,'A3 Umsatzvorschau'!H9*100/'A3 Umsatzvorschau'!K9,0)+ IF('A3 Umsatzvorschau'!J10&gt;0,'A3 Umsatzvorschau'!H10*100/'A3 Umsatzvorschau'!K10,0)+ IF('A3 Umsatzvorschau'!J11&gt;0,'A3 Umsatzvorschau'!H11*100/'A3 Umsatzvorschau'!K11,0)+ IF('A3 Umsatzvorschau'!J12&gt;0,'A3 Umsatzvorschau'!H12*100/'A3 Umsatzvorschau'!K12,0)+ IF('A3 Umsatzvorschau'!J13&gt;0,'A3 Umsatzvorschau'!H13*100/'A3 Umsatzvorschau'!K13,0)+ IF('A3 Umsatzvorschau'!J14&gt;0,'A3 Umsatzvorschau'!H14*100/'A3 Umsatzvorschau'!K14,0)-B15</f>
        <v>0</v>
      </c>
      <c r="C16" s="93">
        <f>IF('A3 Umsatzvorschau'!J7&gt;0,'A3 Umsatzvorschau'!H22*100/'A3 Umsatzvorschau'!K7,0)+ IF('A3 Umsatzvorschau'!J8&gt;0,'A3 Umsatzvorschau'!H23*100/'A3 Umsatzvorschau'!K8,0)+ IF('A3 Umsatzvorschau'!J9&gt;0,'A3 Umsatzvorschau'!H24*100/'A3 Umsatzvorschau'!K9,0)+ IF('A3 Umsatzvorschau'!J10&gt;0,'A3 Umsatzvorschau'!H25*100/'A3 Umsatzvorschau'!K10,0)+ IF('A3 Umsatzvorschau'!J11&gt;0,'A3 Umsatzvorschau'!H26*100/'A3 Umsatzvorschau'!K11,0)+ IF('A3 Umsatzvorschau'!J12&gt;0,'A3 Umsatzvorschau'!H27*100/'A3 Umsatzvorschau'!K12,0)+ IF('A3 Umsatzvorschau'!J13&gt;0,'A3 Umsatzvorschau'!H28*100/'A3 Umsatzvorschau'!K13,0)+ IF('A3 Umsatzvorschau'!J13&gt;0,'A3 Umsatzvorschau'!H29*100/'A3 Umsatzvorschau'!K13,0)</f>
        <v>0</v>
      </c>
      <c r="D16" s="93">
        <f>IF('A3 Umsatzvorschau'!J7&gt;0,'A3 Umsatzvorschau'!H37*100/'A3 Umsatzvorschau'!K7,0)+ IF('A3 Umsatzvorschau'!J8&gt;0,'A3 Umsatzvorschau'!H38*100/'A3 Umsatzvorschau'!K8,0)+ IF('A3 Umsatzvorschau'!J9&gt;0,'A3 Umsatzvorschau'!H39*100/'A3 Umsatzvorschau'!K9,0)+ IF('A3 Umsatzvorschau'!J10&gt;0,'A3 Umsatzvorschau'!H40*100/'A3 Umsatzvorschau'!K10,0)+ IF('A3 Umsatzvorschau'!J11&gt;0,'A3 Umsatzvorschau'!H41*100/'A3 Umsatzvorschau'!K11,0)+ IF('A3 Umsatzvorschau'!J12&gt;0,'A3 Umsatzvorschau'!H42*100/'A3 Umsatzvorschau'!K12,0)+ IF('A3 Umsatzvorschau'!J13&gt;0,'A3 Umsatzvorschau'!H43*100/'A3 Umsatzvorschau'!K13,0)+ IF('A3 Umsatzvorschau'!J13&gt;0,'A3 Umsatzvorschau'!H44*100/'A3 Umsatzvorschau'!K13,0)</f>
        <v>0</v>
      </c>
      <c r="E16" s="88"/>
    </row>
    <row r="17" spans="1:5" ht="18.75" customHeight="1">
      <c r="A17" s="246" t="s">
        <v>40</v>
      </c>
      <c r="B17" s="102">
        <f>SUM(B15:B16)</f>
        <v>0</v>
      </c>
      <c r="C17" s="102">
        <f>SUM(C15:C16)</f>
        <v>0</v>
      </c>
      <c r="D17" s="102">
        <f>SUM(D15:D16)</f>
        <v>0</v>
      </c>
      <c r="E17" s="88"/>
    </row>
    <row r="18" spans="1:5" ht="18" customHeight="1">
      <c r="A18" s="97" t="s">
        <v>142</v>
      </c>
      <c r="B18" s="91">
        <f>SUM(B13+B17)</f>
        <v>0</v>
      </c>
      <c r="C18" s="91">
        <f>SUM(C13+C17)</f>
        <v>0</v>
      </c>
      <c r="D18" s="91">
        <f>SUM(D13+D17)</f>
        <v>0</v>
      </c>
      <c r="E18" s="88"/>
    </row>
    <row r="19" spans="1:5" ht="18.75" customHeight="1">
      <c r="A19" s="41"/>
      <c r="B19" s="41"/>
      <c r="C19" s="41"/>
      <c r="D19" s="41"/>
    </row>
    <row r="20" spans="1:5" ht="18.75" customHeight="1">
      <c r="A20" s="41"/>
      <c r="B20" s="41"/>
      <c r="C20" s="41"/>
      <c r="D20" s="41"/>
    </row>
    <row r="21" spans="1:5" ht="18.75" customHeight="1">
      <c r="A21" s="59"/>
      <c r="B21" s="41"/>
      <c r="C21" s="41"/>
      <c r="D21" s="41"/>
    </row>
    <row r="22" spans="1:5" ht="18.75" customHeight="1">
      <c r="A22" s="41"/>
      <c r="B22" s="41"/>
      <c r="C22" s="41"/>
      <c r="D22" s="41"/>
    </row>
    <row r="23" spans="1:5" ht="18.75" customHeight="1">
      <c r="A23" s="41"/>
      <c r="B23" s="41"/>
      <c r="C23" s="41"/>
      <c r="D23" s="41"/>
    </row>
    <row r="24" spans="1:5" ht="18.75" customHeight="1">
      <c r="A24" s="41"/>
      <c r="B24" s="41"/>
      <c r="C24" s="41"/>
      <c r="D24" s="41"/>
    </row>
    <row r="25" spans="1:5" ht="18.75" customHeight="1">
      <c r="A25" s="41"/>
      <c r="B25" s="41"/>
      <c r="C25" s="41"/>
      <c r="D25" s="41"/>
    </row>
    <row r="26" spans="1:5" ht="18.75" customHeight="1">
      <c r="A26" s="41"/>
      <c r="B26" s="41"/>
      <c r="C26" s="41"/>
      <c r="D26" s="41"/>
    </row>
    <row r="27" spans="1:5" ht="18.75" customHeight="1">
      <c r="A27" s="41"/>
      <c r="B27" s="41"/>
      <c r="C27" s="41"/>
      <c r="D27" s="41"/>
    </row>
    <row r="28" spans="1:5" ht="18.75" customHeight="1">
      <c r="A28" s="41"/>
      <c r="B28" s="41"/>
      <c r="C28" s="41"/>
      <c r="D28" s="41"/>
    </row>
    <row r="29" spans="1:5" ht="18.75" customHeight="1">
      <c r="A29" s="41"/>
      <c r="B29" s="41"/>
      <c r="C29" s="41"/>
      <c r="D29" s="41"/>
    </row>
    <row r="30" spans="1:5" ht="18.75" customHeight="1">
      <c r="A30" s="41"/>
      <c r="B30" s="41"/>
      <c r="C30" s="41"/>
      <c r="D30" s="41"/>
    </row>
    <row r="31" spans="1:5" ht="18.75" customHeight="1">
      <c r="A31" s="41"/>
      <c r="B31" s="41"/>
      <c r="C31" s="41"/>
      <c r="D31" s="41"/>
    </row>
    <row r="32" spans="1:5" ht="18.75" customHeight="1">
      <c r="A32" s="41"/>
      <c r="B32" s="41"/>
      <c r="C32" s="41"/>
      <c r="D32" s="41"/>
    </row>
    <row r="33" s="41" customFormat="1" ht="18.75" customHeight="1"/>
    <row r="34" s="41" customFormat="1" ht="18.75" customHeight="1"/>
    <row r="35" s="41" customFormat="1" ht="18.75" customHeight="1"/>
    <row r="36" s="41" customFormat="1" ht="18.75" customHeight="1"/>
    <row r="37" s="41" customFormat="1" ht="18.75" customHeight="1"/>
    <row r="38" s="41" customFormat="1" ht="18.75" customHeight="1"/>
    <row r="39" s="41" customFormat="1" ht="18.75" customHeight="1"/>
    <row r="40" s="41" customFormat="1" ht="18.75" customHeight="1"/>
    <row r="41" s="41" customFormat="1" ht="18.75" customHeight="1"/>
    <row r="42" s="41" customFormat="1" ht="18.75" customHeight="1"/>
    <row r="43" s="41" customFormat="1" ht="18.75" customHeight="1"/>
    <row r="44" s="41" customFormat="1" ht="18.75" customHeight="1"/>
    <row r="45" s="41" customFormat="1" ht="18.75" customHeight="1"/>
    <row r="46" s="41" customFormat="1" ht="18.75" customHeight="1"/>
    <row r="47" s="41" customFormat="1" ht="18.75" customHeight="1"/>
    <row r="48" s="41" customFormat="1" ht="18.75" customHeight="1"/>
    <row r="49" s="41" customFormat="1" ht="18.75" customHeight="1"/>
    <row r="50" s="41" customFormat="1" ht="18.75" customHeight="1"/>
    <row r="51" s="41" customFormat="1" ht="18.75" customHeight="1"/>
    <row r="52" s="41" customFormat="1" ht="18.75" customHeight="1"/>
    <row r="53" s="41" customFormat="1" ht="18.75" customHeight="1"/>
    <row r="54" s="41" customFormat="1" ht="18.75" customHeight="1"/>
    <row r="55" s="41" customFormat="1" ht="18.75" customHeight="1"/>
    <row r="56" s="41" customFormat="1" ht="18.75" customHeight="1"/>
    <row r="57" s="41" customFormat="1" ht="18.75" customHeight="1"/>
    <row r="58" s="41" customFormat="1" ht="18.75" customHeight="1"/>
    <row r="59" s="41" customFormat="1" ht="18.75" customHeight="1"/>
    <row r="60" s="41" customFormat="1" ht="18.75" customHeight="1"/>
    <row r="61" s="41" customFormat="1" ht="18.75" customHeight="1"/>
    <row r="62" s="41" customFormat="1" ht="18.75" customHeight="1"/>
    <row r="63" s="41" customFormat="1" ht="18.75" customHeight="1"/>
    <row r="64" s="41" customFormat="1" ht="18.75" customHeight="1"/>
    <row r="65" s="41" customFormat="1" ht="18.75" customHeight="1"/>
    <row r="66" s="41" customFormat="1" ht="18.75" customHeight="1"/>
    <row r="67" s="41" customFormat="1" ht="18.75" customHeight="1"/>
    <row r="68" s="41" customFormat="1" ht="18.75" customHeight="1"/>
    <row r="69" s="41" customFormat="1" ht="18.75" customHeight="1"/>
    <row r="70" s="41" customFormat="1" ht="18.75" customHeight="1"/>
    <row r="71" s="41" customFormat="1" ht="18.75" customHeight="1"/>
    <row r="72" s="41" customFormat="1" ht="18.75" customHeight="1"/>
    <row r="73" s="41" customFormat="1" ht="18.75" customHeight="1"/>
    <row r="74" s="41" customFormat="1" ht="18.75" customHeight="1"/>
    <row r="75" s="41" customFormat="1" ht="18.75" customHeight="1"/>
    <row r="76" s="41" customFormat="1" ht="18.75" customHeight="1"/>
    <row r="77" s="41" customFormat="1" ht="18.75" customHeight="1"/>
    <row r="78" s="41" customFormat="1" ht="18.75" customHeight="1"/>
    <row r="79" s="41" customFormat="1" ht="18.75" customHeight="1"/>
    <row r="80" s="41" customFormat="1" ht="18.75" customHeight="1"/>
    <row r="81" s="41" customFormat="1" ht="18.75" customHeight="1"/>
    <row r="82" s="41" customFormat="1" ht="18.75" customHeight="1"/>
    <row r="83" s="41" customFormat="1" ht="18.75" customHeight="1"/>
    <row r="84" s="41" customFormat="1" ht="18.75" customHeight="1"/>
    <row r="85" s="41" customFormat="1" ht="18.75" customHeight="1"/>
    <row r="86" s="41" customFormat="1" ht="18.75" customHeight="1"/>
    <row r="87" s="41" customFormat="1" ht="18.75" customHeight="1"/>
    <row r="88" s="41" customFormat="1" ht="18.75" customHeight="1"/>
    <row r="89" s="41" customFormat="1" ht="18.75" customHeight="1"/>
    <row r="90" s="41" customFormat="1" ht="18.75" customHeight="1"/>
    <row r="91" s="41" customFormat="1" ht="18.75" customHeight="1"/>
    <row r="92" s="41" customFormat="1" ht="18.75" customHeight="1"/>
    <row r="93" s="41" customFormat="1" ht="18.75" customHeight="1"/>
  </sheetData>
  <sheetProtection password="CE0A" sheet="1"/>
  <phoneticPr fontId="0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  <cellWatches>
    <cellWatch r="B16"/>
  </cellWatche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3FE63-49F7-4FF3-B779-4BD80A0325D3}">
  <sheetPr codeName="Tabelle8"/>
  <dimension ref="A1:V39"/>
  <sheetViews>
    <sheetView showZeros="0" workbookViewId="0">
      <selection activeCell="C14" sqref="C14"/>
    </sheetView>
  </sheetViews>
  <sheetFormatPr baseColWidth="10" defaultColWidth="11.42578125" defaultRowHeight="18.75" customHeight="1"/>
  <cols>
    <col min="1" max="1" width="37.28515625" style="61" customWidth="1"/>
    <col min="2" max="2" width="15.28515625" style="61" customWidth="1"/>
    <col min="3" max="5" width="25.85546875" style="61" customWidth="1"/>
    <col min="6" max="22" width="11.42578125" style="55"/>
    <col min="23" max="16384" width="11.42578125" style="61"/>
  </cols>
  <sheetData>
    <row r="1" spans="1:22" s="104" customFormat="1" ht="18.75" customHeight="1">
      <c r="A1" s="103"/>
    </row>
    <row r="2" spans="1:22" s="55" customFormat="1" ht="18.75" customHeight="1"/>
    <row r="3" spans="1:22" s="108" customFormat="1" ht="15.75" customHeight="1">
      <c r="A3" s="105"/>
      <c r="B3" s="260" t="s">
        <v>143</v>
      </c>
      <c r="C3" s="262" t="s">
        <v>1</v>
      </c>
      <c r="D3" s="262" t="s">
        <v>24</v>
      </c>
      <c r="E3" s="264" t="s">
        <v>26</v>
      </c>
      <c r="F3" s="106"/>
      <c r="G3" s="106"/>
      <c r="H3" s="106"/>
      <c r="I3" s="106"/>
      <c r="J3" s="106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</row>
    <row r="4" spans="1:22" s="108" customFormat="1" ht="9" customHeight="1">
      <c r="A4" s="109"/>
      <c r="B4" s="261"/>
      <c r="C4" s="263"/>
      <c r="D4" s="263"/>
      <c r="E4" s="265"/>
      <c r="F4" s="110"/>
      <c r="G4" s="110"/>
      <c r="H4" s="110"/>
      <c r="I4" s="110"/>
      <c r="J4" s="110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</row>
    <row r="5" spans="1:22" ht="18.75" customHeight="1">
      <c r="A5" s="89" t="str">
        <f>Investitionen!A4</f>
        <v>Langfristige Investitionen</v>
      </c>
      <c r="B5" s="111"/>
      <c r="C5" s="90"/>
      <c r="D5" s="90"/>
      <c r="E5" s="112"/>
      <c r="F5" s="113"/>
      <c r="G5" s="113"/>
      <c r="H5" s="113"/>
      <c r="I5" s="113"/>
      <c r="J5" s="113"/>
    </row>
    <row r="6" spans="1:22" ht="18.75" customHeight="1">
      <c r="A6" s="72" t="str">
        <f>Investitionen!A5</f>
        <v>Umbauten / Renovierungen</v>
      </c>
      <c r="B6" s="11">
        <v>10</v>
      </c>
      <c r="C6" s="95">
        <f>IF(B6&gt;0,Investitionen!B5/Abschreibungen!B6,0)</f>
        <v>0</v>
      </c>
      <c r="D6" s="95">
        <f>SUM(IF(B6&gt;1,Investitionen!B5/Abschreibungen!B6,0)+IF(B6&gt;0,Investitionen!C5/Abschreibungen!B6,0))</f>
        <v>0</v>
      </c>
      <c r="E6" s="95">
        <f>SUM(IF(B6&gt;2,Investitionen!B5/Abschreibungen!B6,0)+IF(B6&gt;1,Investitionen!C5/Abschreibungen!B6,0)+IF(B6&gt;0,Investitionen!D5/Abschreibungen!B6,0))</f>
        <v>0</v>
      </c>
      <c r="F6" s="113"/>
      <c r="G6" s="113"/>
      <c r="H6" s="113"/>
      <c r="I6" s="113"/>
      <c r="J6" s="113"/>
    </row>
    <row r="7" spans="1:22" ht="18.75" customHeight="1">
      <c r="A7" s="72" t="str">
        <f>Investitionen!A6</f>
        <v>Werkzeuge und Geräte</v>
      </c>
      <c r="B7" s="11">
        <v>3</v>
      </c>
      <c r="C7" s="95">
        <f>IF(B7&gt;0,Investitionen!B6/Abschreibungen!B7,0)</f>
        <v>0</v>
      </c>
      <c r="D7" s="95">
        <f>SUM(IF(B7&gt;1,Investitionen!B6/Abschreibungen!B7,0)+IF(B7&gt;0,Investitionen!C6/Abschreibungen!B7,0))</f>
        <v>0</v>
      </c>
      <c r="E7" s="95">
        <f>SUM(IF(B7&gt;2,Investitionen!B6/Abschreibungen!B7,0)+IF(B7&gt;1,Investitionen!C6/Abschreibungen!B7,0)+IF(B7&gt;0,Investitionen!D6/Abschreibungen!B7,0))</f>
        <v>0</v>
      </c>
      <c r="F7" s="114"/>
      <c r="G7" s="114"/>
      <c r="H7" s="114"/>
      <c r="I7" s="114"/>
      <c r="J7" s="114"/>
    </row>
    <row r="8" spans="1:22" ht="18.75" customHeight="1">
      <c r="A8" s="72" t="str">
        <f>Investitionen!A7</f>
        <v>Maschinen</v>
      </c>
      <c r="B8" s="11">
        <v>5</v>
      </c>
      <c r="C8" s="95">
        <f>IF(B8&gt;0,Investitionen!B7/Abschreibungen!B8,0)</f>
        <v>0</v>
      </c>
      <c r="D8" s="95">
        <f>SUM(IF(B8&gt;1,Investitionen!B7/Abschreibungen!B8,0)+IF(B8&gt;0,Investitionen!C7/Abschreibungen!B8,0))</f>
        <v>0</v>
      </c>
      <c r="E8" s="95">
        <f>SUM(IF(B8&gt;2,Investitionen!B7/Abschreibungen!B8,0)+IF(B8&gt;1,Investitionen!C7/Abschreibungen!B8,0)+IF(B8&gt;0,Investitionen!D7/Abschreibungen!B8,0))</f>
        <v>0</v>
      </c>
      <c r="F8" s="114"/>
      <c r="G8" s="114"/>
      <c r="H8" s="114"/>
      <c r="I8" s="114"/>
      <c r="J8" s="114"/>
    </row>
    <row r="9" spans="1:22" ht="18.75" customHeight="1">
      <c r="A9" s="72" t="str">
        <f>Investitionen!A8</f>
        <v>Fahrzeuge</v>
      </c>
      <c r="B9" s="11">
        <v>6</v>
      </c>
      <c r="C9" s="95">
        <f>IF(B9&gt;0,Investitionen!B8/Abschreibungen!B9,0)</f>
        <v>0</v>
      </c>
      <c r="D9" s="95">
        <f>SUM(IF(B9&gt;1,Investitionen!B8/Abschreibungen!B9,0)+IF(B9&gt;0,Investitionen!C8/Abschreibungen!B9,0))</f>
        <v>0</v>
      </c>
      <c r="E9" s="95">
        <f>SUM(IF(B9&gt;2,Investitionen!B8/Abschreibungen!B9,0)+IF(B9&gt;1,Investitionen!C8/Abschreibungen!B9,0)+IF(B9&gt;0,Investitionen!D8/Abschreibungen!B9,0))</f>
        <v>0</v>
      </c>
      <c r="F9" s="114"/>
      <c r="G9" s="114"/>
      <c r="H9" s="114"/>
      <c r="I9" s="114"/>
      <c r="J9" s="114"/>
    </row>
    <row r="10" spans="1:22" ht="18.75" customHeight="1">
      <c r="A10" s="72" t="str">
        <f>Investitionen!A9</f>
        <v>Privateinlage (Werkzeuge u.ä.)</v>
      </c>
      <c r="B10" s="119">
        <v>3</v>
      </c>
      <c r="C10" s="95">
        <f>IF(B10&gt;0,Investitionen!B9/Abschreibungen!B10,0)</f>
        <v>0</v>
      </c>
      <c r="D10" s="95">
        <f>SUM(IF(B10&gt;1,Investitionen!B9/Abschreibungen!B10,0)+IF(B10&gt;0,Investitionen!C9/Abschreibungen!B10,0))</f>
        <v>0</v>
      </c>
      <c r="E10" s="95">
        <f>SUM(IF(B10&gt;2,Investitionen!B9/Abschreibungen!B10,0)+IF(B10&gt;1,Investitionen!C9/Abschreibungen!B10,0)+IF(B10&gt;0,Investitionen!D9/Abschreibungen!B10,0))</f>
        <v>0</v>
      </c>
      <c r="F10" s="114"/>
      <c r="G10" s="114"/>
      <c r="H10" s="114"/>
      <c r="I10" s="114"/>
      <c r="J10" s="114"/>
    </row>
    <row r="11" spans="1:22" ht="18.75" customHeight="1">
      <c r="A11" s="72" t="str">
        <f>Investitionen!A10</f>
        <v>Privateinlage (Fahrzeuge u.ä.)</v>
      </c>
      <c r="B11" s="119">
        <v>3</v>
      </c>
      <c r="C11" s="95">
        <f>IF(B11&gt;0,Investitionen!B10/Abschreibungen!B11,0)</f>
        <v>0</v>
      </c>
      <c r="D11" s="95">
        <f>SUM(IF(B11&gt;1,Investitionen!B10/Abschreibungen!B11,0)+IF(B11&gt;0,Investitionen!C10/Abschreibungen!B11,0))</f>
        <v>0</v>
      </c>
      <c r="E11" s="95">
        <f>SUM(IF(B11&gt;2,Investitionen!B10/Abschreibungen!B11,0)+IF(B11&gt;1,Investitionen!C10/Abschreibungen!B11,0)+IF(B11&gt;0,Investitionen!D10/Abschreibungen!B11,0))</f>
        <v>0</v>
      </c>
      <c r="F11" s="114"/>
      <c r="G11" s="114"/>
      <c r="H11" s="114"/>
      <c r="I11" s="114"/>
      <c r="J11" s="114"/>
    </row>
    <row r="12" spans="1:22" ht="18.75" customHeight="1">
      <c r="A12" s="72" t="str">
        <f>Investitionen!A11</f>
        <v>GWG (Kosten &lt;800 EUR)</v>
      </c>
      <c r="B12" s="119">
        <v>1</v>
      </c>
      <c r="C12" s="95">
        <f>IF(B12&gt;0,Investitionen!B11/Abschreibungen!B12,0)</f>
        <v>0</v>
      </c>
      <c r="D12" s="95">
        <f>SUM(IF(B12&gt;1,Investitionen!B11/Abschreibungen!B12,0)+IF(B12&gt;0,Investitionen!C11/Abschreibungen!B12,0))</f>
        <v>0</v>
      </c>
      <c r="E12" s="95">
        <f>SUM(IF(B12&gt;2,Investitionen!B11/Abschreibungen!B12,0)+IF(B12&gt;1,Investitionen!C11/Abschreibungen!B12,0)+IF(B12&gt;0,Investitionen!D11/Abschreibungen!B12,0))</f>
        <v>0</v>
      </c>
      <c r="F12" s="114"/>
      <c r="G12" s="114"/>
      <c r="H12" s="114"/>
      <c r="I12" s="114"/>
      <c r="J12" s="114"/>
    </row>
    <row r="13" spans="1:22" ht="18.75" customHeight="1">
      <c r="A13" s="72" t="str">
        <f>Investitionen!A12</f>
        <v>Pool (Kosten ≥800 EUR &amp; &lt;1.000 EUR)</v>
      </c>
      <c r="B13" s="119">
        <v>5</v>
      </c>
      <c r="C13" s="95">
        <f>IF(B13&gt;0,Investitionen!B12/Abschreibungen!B13,0)</f>
        <v>0</v>
      </c>
      <c r="D13" s="95">
        <f>SUM(IF(B13&gt;1,Investitionen!B12/Abschreibungen!B13,0)+IF(B13&gt;0,Investitionen!C12/Abschreibungen!B13,0))</f>
        <v>0</v>
      </c>
      <c r="E13" s="95">
        <f>SUM(IF(B13&gt;2,Investitionen!B12/Abschreibungen!B13,0)+IF(B13&gt;1,Investitionen!C12/Abschreibungen!B13,0)+IF(B13&gt;0,Investitionen!D12/Abschreibungen!B13,0))</f>
        <v>0</v>
      </c>
      <c r="F13" s="114"/>
      <c r="G13" s="114"/>
      <c r="H13" s="114"/>
      <c r="I13" s="114"/>
      <c r="J13" s="114"/>
    </row>
    <row r="14" spans="1:22" ht="18.75" customHeight="1">
      <c r="A14" s="246" t="s">
        <v>40</v>
      </c>
      <c r="B14" s="120"/>
      <c r="C14" s="102">
        <f>SUM(C6:C13)</f>
        <v>0</v>
      </c>
      <c r="D14" s="102">
        <f>SUM(D6:D13)</f>
        <v>0</v>
      </c>
      <c r="E14" s="102">
        <f>SUM(E6:E13)</f>
        <v>0</v>
      </c>
      <c r="F14" s="114"/>
      <c r="G14" s="114"/>
      <c r="H14" s="114"/>
      <c r="I14" s="114"/>
      <c r="J14" s="114"/>
    </row>
    <row r="15" spans="1:22" ht="18.75" customHeight="1">
      <c r="A15" s="117" t="str">
        <f>Investitionen!A14</f>
        <v>Kurzfristige Investitionen</v>
      </c>
      <c r="B15" s="121"/>
      <c r="C15" s="99"/>
      <c r="D15" s="99"/>
      <c r="E15" s="125"/>
      <c r="F15" s="114"/>
      <c r="G15" s="114"/>
      <c r="H15" s="114"/>
      <c r="I15" s="114"/>
      <c r="J15" s="114"/>
    </row>
    <row r="16" spans="1:22" ht="18.75" customHeight="1">
      <c r="A16" s="72" t="str">
        <f>Investitionen!A15</f>
        <v>Material u. Warenlager - Erstausstattung</v>
      </c>
      <c r="B16" s="122">
        <v>1</v>
      </c>
      <c r="C16" s="95">
        <f>IF(B16&gt;0,Investitionen!B15/Abschreibungen!B16,0)</f>
        <v>0</v>
      </c>
      <c r="D16" s="95">
        <f>SUM(IF(B16&gt;1,Investitionen!B15/Abschreibungen!B16,0)+IF(B16&gt;0,Investitionen!C15/Abschreibungen!B16,0))</f>
        <v>0</v>
      </c>
      <c r="E16" s="95">
        <f>SUM(IF(B16&gt;2,Investitionen!B15/Abschreibungen!B16,0)+IF(B16&gt;1,Investitionen!C15/Abschreibungen!B16,0)+IF(B16&gt;0,Investitionen!D15/Abschreibungen!B16,0))</f>
        <v>0</v>
      </c>
      <c r="F16" s="114"/>
      <c r="G16" s="114"/>
      <c r="H16" s="114"/>
      <c r="I16" s="114"/>
      <c r="J16" s="114"/>
    </row>
    <row r="17" spans="1:10" ht="18.75" customHeight="1">
      <c r="A17" s="72" t="str">
        <f>Investitionen!A16</f>
        <v>Materialeinkauf über das Geschäftsjahr</v>
      </c>
      <c r="B17" s="122">
        <v>1</v>
      </c>
      <c r="C17" s="95">
        <f>IF(B17&gt;0,Investitionen!B16/Abschreibungen!B17,0)</f>
        <v>0</v>
      </c>
      <c r="D17" s="95">
        <f>SUM(IF(B17&gt;1,Investitionen!B16/Abschreibungen!B17,0)+IF(B17&gt;0,Investitionen!C16/Abschreibungen!B17,0))</f>
        <v>0</v>
      </c>
      <c r="E17" s="95">
        <f>SUM(IF(B17&gt;2,Investitionen!B16/Abschreibungen!B17,0)+IF(B17&gt;1,Investitionen!C16/Abschreibungen!B17,0)+IF(B17&gt;0,Investitionen!D16/Abschreibungen!B17,0))</f>
        <v>0</v>
      </c>
      <c r="F17" s="114"/>
      <c r="G17" s="114"/>
      <c r="H17" s="114"/>
      <c r="I17" s="114"/>
      <c r="J17" s="114"/>
    </row>
    <row r="18" spans="1:10" ht="18.75" customHeight="1">
      <c r="A18" s="67" t="s">
        <v>40</v>
      </c>
      <c r="B18" s="123"/>
      <c r="C18" s="102">
        <f>SUM(C16:C17)</f>
        <v>0</v>
      </c>
      <c r="D18" s="102">
        <f>SUM(D16:D17)</f>
        <v>0</v>
      </c>
      <c r="E18" s="102">
        <f>SUM(E16:E17)</f>
        <v>0</v>
      </c>
      <c r="F18" s="115"/>
      <c r="G18" s="115"/>
      <c r="H18" s="114"/>
      <c r="I18" s="114"/>
      <c r="J18" s="114"/>
    </row>
    <row r="19" spans="1:10" ht="18.75" customHeight="1">
      <c r="A19" s="118" t="s">
        <v>144</v>
      </c>
      <c r="B19" s="124"/>
      <c r="C19" s="94">
        <f>SUM(C14+C18)</f>
        <v>0</v>
      </c>
      <c r="D19" s="94">
        <f>SUM(D14+D18)</f>
        <v>0</v>
      </c>
      <c r="E19" s="94">
        <f>SUM(E14+E18)</f>
        <v>0</v>
      </c>
      <c r="F19" s="114"/>
      <c r="G19" s="114"/>
      <c r="H19" s="114"/>
      <c r="I19" s="114"/>
      <c r="J19" s="114"/>
    </row>
    <row r="20" spans="1:10" s="55" customFormat="1" ht="18.75" customHeight="1">
      <c r="F20" s="116"/>
      <c r="G20" s="116"/>
      <c r="H20" s="116"/>
      <c r="I20" s="116"/>
      <c r="J20" s="116"/>
    </row>
    <row r="21" spans="1:10" s="55" customFormat="1" ht="18.75" customHeight="1">
      <c r="F21" s="116"/>
      <c r="G21" s="116"/>
      <c r="H21" s="116"/>
      <c r="I21" s="116"/>
      <c r="J21" s="116"/>
    </row>
    <row r="22" spans="1:10" s="55" customFormat="1" ht="18.75" customHeight="1">
      <c r="A22" s="62"/>
      <c r="F22" s="116"/>
      <c r="G22" s="116"/>
      <c r="H22" s="116"/>
      <c r="I22" s="116"/>
      <c r="J22" s="116"/>
    </row>
    <row r="23" spans="1:10" s="55" customFormat="1" ht="18.75" customHeight="1"/>
    <row r="24" spans="1:10" s="55" customFormat="1" ht="18.75" customHeight="1"/>
    <row r="25" spans="1:10" s="55" customFormat="1" ht="18.75" customHeight="1"/>
    <row r="26" spans="1:10" s="55" customFormat="1" ht="18.75" customHeight="1"/>
    <row r="27" spans="1:10" s="55" customFormat="1" ht="18.75" customHeight="1"/>
    <row r="28" spans="1:10" s="55" customFormat="1" ht="18.75" customHeight="1"/>
    <row r="29" spans="1:10" s="55" customFormat="1" ht="18.75" customHeight="1"/>
    <row r="30" spans="1:10" s="55" customFormat="1" ht="18.75" customHeight="1"/>
    <row r="31" spans="1:10" s="55" customFormat="1" ht="18.75" customHeight="1"/>
    <row r="32" spans="1:10" s="55" customFormat="1" ht="18.75" customHeight="1"/>
    <row r="33" s="55" customFormat="1" ht="18.75" customHeight="1"/>
    <row r="34" s="55" customFormat="1" ht="18.75" customHeight="1"/>
    <row r="35" s="55" customFormat="1" ht="18.75" customHeight="1"/>
    <row r="36" s="55" customFormat="1" ht="18.75" customHeight="1"/>
    <row r="37" s="55" customFormat="1" ht="18.75" customHeight="1"/>
    <row r="38" s="55" customFormat="1" ht="18.75" customHeight="1"/>
    <row r="39" s="55" customFormat="1" ht="18.75" customHeight="1"/>
  </sheetData>
  <sheetProtection password="CE0A" sheet="1"/>
  <mergeCells count="4">
    <mergeCell ref="B3:B4"/>
    <mergeCell ref="C3:C4"/>
    <mergeCell ref="D3:D4"/>
    <mergeCell ref="E3:E4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92DB6-C9B6-4910-A27C-1D15F3244A9F}">
  <sheetPr codeName="Tabelle10"/>
  <dimension ref="A1:AD214"/>
  <sheetViews>
    <sheetView workbookViewId="0">
      <pane xSplit="1" ySplit="3" topLeftCell="B21" activePane="bottomRight" state="frozen"/>
      <selection pane="topRight" activeCell="B1" sqref="B1"/>
      <selection pane="bottomLeft" activeCell="A4" sqref="A4"/>
      <selection pane="bottomRight" activeCell="F30" sqref="F30"/>
    </sheetView>
  </sheetViews>
  <sheetFormatPr baseColWidth="10" defaultColWidth="11.42578125" defaultRowHeight="18.75" customHeight="1"/>
  <cols>
    <col min="1" max="1" width="34.85546875" style="61" customWidth="1"/>
    <col min="2" max="4" width="17.85546875" style="61" customWidth="1"/>
    <col min="5" max="30" width="11.42578125" style="55"/>
    <col min="31" max="16384" width="11.42578125" style="61"/>
  </cols>
  <sheetData>
    <row r="1" spans="1:6" ht="18.75" customHeight="1">
      <c r="A1" s="60"/>
      <c r="B1" s="55"/>
      <c r="C1" s="55"/>
      <c r="D1" s="55"/>
    </row>
    <row r="2" spans="1:6" ht="18.75" customHeight="1">
      <c r="A2" s="55"/>
      <c r="B2" s="55"/>
      <c r="C2" s="55"/>
      <c r="D2" s="55"/>
    </row>
    <row r="3" spans="1:6" ht="18.75" customHeight="1">
      <c r="A3" s="134"/>
      <c r="B3" s="203" t="s">
        <v>1</v>
      </c>
      <c r="C3" s="203" t="s">
        <v>24</v>
      </c>
      <c r="D3" s="203" t="s">
        <v>26</v>
      </c>
      <c r="F3" s="107"/>
    </row>
    <row r="4" spans="1:6" ht="18.75" customHeight="1">
      <c r="A4" s="67" t="s">
        <v>145</v>
      </c>
      <c r="B4" s="72"/>
      <c r="C4" s="72"/>
      <c r="D4" s="72"/>
    </row>
    <row r="5" spans="1:6" ht="18.75" customHeight="1">
      <c r="A5" s="72" t="str">
        <f>Investitionen!A5</f>
        <v>Umbauten / Renovierungen</v>
      </c>
      <c r="B5" s="135">
        <f>Investitionen!B5</f>
        <v>0</v>
      </c>
      <c r="C5" s="135">
        <f>Investitionen!C5</f>
        <v>0</v>
      </c>
      <c r="D5" s="135">
        <f>Investitionen!D5</f>
        <v>0</v>
      </c>
    </row>
    <row r="6" spans="1:6" ht="18.75" customHeight="1">
      <c r="A6" s="72" t="str">
        <f>Investitionen!A6</f>
        <v>Werkzeuge und Geräte</v>
      </c>
      <c r="B6" s="135">
        <f>Investitionen!B6</f>
        <v>0</v>
      </c>
      <c r="C6" s="135">
        <f>Investitionen!C6</f>
        <v>0</v>
      </c>
      <c r="D6" s="135">
        <f>Investitionen!D6</f>
        <v>0</v>
      </c>
    </row>
    <row r="7" spans="1:6" ht="18.75" customHeight="1">
      <c r="A7" s="72" t="str">
        <f>Investitionen!A7</f>
        <v>Maschinen</v>
      </c>
      <c r="B7" s="135">
        <f>Investitionen!B7</f>
        <v>0</v>
      </c>
      <c r="C7" s="135">
        <f>Investitionen!C7</f>
        <v>0</v>
      </c>
      <c r="D7" s="135">
        <f>Investitionen!D7</f>
        <v>0</v>
      </c>
    </row>
    <row r="8" spans="1:6" ht="18.75" customHeight="1">
      <c r="A8" s="72" t="str">
        <f>Investitionen!A8</f>
        <v>Fahrzeuge</v>
      </c>
      <c r="B8" s="135">
        <f>Investitionen!B8</f>
        <v>0</v>
      </c>
      <c r="C8" s="135">
        <f>Investitionen!C8</f>
        <v>0</v>
      </c>
      <c r="D8" s="135">
        <f>Investitionen!D8</f>
        <v>0</v>
      </c>
    </row>
    <row r="9" spans="1:6" ht="18.75" customHeight="1">
      <c r="A9" s="72" t="str">
        <f>Investitionen!A9</f>
        <v>Privateinlage (Werkzeuge u.ä.)</v>
      </c>
      <c r="B9" s="135">
        <f>Investitionen!B9</f>
        <v>0</v>
      </c>
      <c r="C9" s="135">
        <f>Investitionen!C9</f>
        <v>0</v>
      </c>
      <c r="D9" s="135">
        <f>Investitionen!D9</f>
        <v>0</v>
      </c>
    </row>
    <row r="10" spans="1:6" ht="18.75" customHeight="1">
      <c r="A10" s="72" t="str">
        <f>Investitionen!A10</f>
        <v>Privateinlage (Fahrzeuge u.ä.)</v>
      </c>
      <c r="B10" s="135">
        <f>Investitionen!B10</f>
        <v>0</v>
      </c>
      <c r="C10" s="135">
        <f>Investitionen!C10</f>
        <v>0</v>
      </c>
      <c r="D10" s="135">
        <f>Investitionen!D10</f>
        <v>0</v>
      </c>
    </row>
    <row r="11" spans="1:6" ht="18.75" customHeight="1">
      <c r="A11" s="72" t="str">
        <f>Investitionen!A11</f>
        <v>GWG (Kosten &lt;800 EUR)</v>
      </c>
      <c r="B11" s="135">
        <f>Investitionen!B11</f>
        <v>0</v>
      </c>
      <c r="C11" s="135">
        <f>Investitionen!C11</f>
        <v>0</v>
      </c>
      <c r="D11" s="135">
        <f>Investitionen!D11</f>
        <v>0</v>
      </c>
    </row>
    <row r="12" spans="1:6" ht="18.75" customHeight="1">
      <c r="A12" s="72" t="str">
        <f>Investitionen!A12</f>
        <v>Pool (Kosten ≥800 EUR &amp; &lt;1.000 EUR)</v>
      </c>
      <c r="B12" s="135">
        <f>Investitionen!B12</f>
        <v>0</v>
      </c>
      <c r="C12" s="135">
        <f>Investitionen!C12</f>
        <v>0</v>
      </c>
      <c r="D12" s="135">
        <f>Investitionen!D12</f>
        <v>0</v>
      </c>
    </row>
    <row r="13" spans="1:6" ht="18.75" customHeight="1">
      <c r="A13" s="67" t="s">
        <v>7</v>
      </c>
      <c r="B13" s="128">
        <f>Investitionen!B13</f>
        <v>0</v>
      </c>
      <c r="C13" s="128">
        <f>Investitionen!C13</f>
        <v>0</v>
      </c>
      <c r="D13" s="128">
        <f>Investitionen!D13</f>
        <v>0</v>
      </c>
    </row>
    <row r="14" spans="1:6" ht="18.75" customHeight="1">
      <c r="A14" s="130"/>
      <c r="B14" s="131"/>
      <c r="C14" s="131"/>
      <c r="D14" s="131"/>
    </row>
    <row r="15" spans="1:6" ht="18.75" customHeight="1">
      <c r="A15" s="67" t="s">
        <v>146</v>
      </c>
      <c r="B15" s="135"/>
      <c r="C15" s="135"/>
      <c r="D15" s="135"/>
    </row>
    <row r="16" spans="1:6" ht="18.75" customHeight="1">
      <c r="A16" s="72" t="str">
        <f>Investitionen!A15</f>
        <v>Material u. Warenlager - Erstausstattung</v>
      </c>
      <c r="B16" s="135">
        <f>Investitionen!B15</f>
        <v>0</v>
      </c>
      <c r="C16" s="135">
        <f>Investitionen!C15</f>
        <v>0</v>
      </c>
      <c r="D16" s="135">
        <f>Investitionen!D15</f>
        <v>0</v>
      </c>
    </row>
    <row r="17" spans="1:4" ht="18.75" customHeight="1">
      <c r="A17" s="72" t="str">
        <f>Investitionen!A16</f>
        <v>Materialeinkauf über das Geschäftsjahr</v>
      </c>
      <c r="B17" s="135">
        <f>Investitionen!B16</f>
        <v>0</v>
      </c>
      <c r="C17" s="135">
        <f>Investitionen!C16</f>
        <v>0</v>
      </c>
      <c r="D17" s="135">
        <f>Investitionen!D16</f>
        <v>0</v>
      </c>
    </row>
    <row r="18" spans="1:4" ht="18.75" customHeight="1">
      <c r="A18" s="67" t="s">
        <v>7</v>
      </c>
      <c r="B18" s="128">
        <f>Investitionen!B17</f>
        <v>0</v>
      </c>
      <c r="C18" s="128">
        <f>Investitionen!C17</f>
        <v>0</v>
      </c>
      <c r="D18" s="128">
        <f>Investitionen!D17</f>
        <v>0</v>
      </c>
    </row>
    <row r="19" spans="1:4" ht="18.75" customHeight="1">
      <c r="A19" s="130"/>
      <c r="B19" s="131"/>
      <c r="C19" s="131"/>
      <c r="D19" s="131"/>
    </row>
    <row r="20" spans="1:4" ht="18.75" customHeight="1">
      <c r="A20" s="67" t="s">
        <v>147</v>
      </c>
      <c r="B20" s="135"/>
      <c r="C20" s="135"/>
      <c r="D20" s="135"/>
    </row>
    <row r="21" spans="1:4" ht="18.75" customHeight="1">
      <c r="A21" s="72" t="s">
        <v>21</v>
      </c>
      <c r="B21" s="135">
        <f>Kostenvorschau!F18</f>
        <v>0</v>
      </c>
      <c r="C21" s="135">
        <f>Kostenvorschau!F37</f>
        <v>0</v>
      </c>
      <c r="D21" s="135">
        <f>Kostenvorschau!F56</f>
        <v>0</v>
      </c>
    </row>
    <row r="22" spans="1:4" ht="18.75" customHeight="1">
      <c r="A22" s="72" t="s">
        <v>148</v>
      </c>
      <c r="B22" s="135">
        <f>SUM(Kostenvorschau!F6:F14)+Kostenvorschau!F19</f>
        <v>0</v>
      </c>
      <c r="C22" s="135">
        <f>SUM(Kostenvorschau!F25:F33)+Kostenvorschau!F38</f>
        <v>0</v>
      </c>
      <c r="D22" s="135">
        <f>SUM(Kostenvorschau!F44:F52)+Kostenvorschau!F57</f>
        <v>0</v>
      </c>
    </row>
    <row r="23" spans="1:4" ht="18.75" customHeight="1">
      <c r="A23" s="72" t="str">
        <f>Kostenvorschau!A5</f>
        <v>Miete und Nebenkosten</v>
      </c>
      <c r="B23" s="135">
        <f>Kostenvorschau!F5</f>
        <v>0</v>
      </c>
      <c r="C23" s="135">
        <f>Kostenvorschau!F24</f>
        <v>0</v>
      </c>
      <c r="D23" s="135">
        <f>Kostenvorschau!F43</f>
        <v>0</v>
      </c>
    </row>
    <row r="24" spans="1:4" ht="18.75" customHeight="1">
      <c r="A24" s="72" t="s">
        <v>149</v>
      </c>
      <c r="B24" s="135">
        <f>SUM(Kostenvorschau!F15:F16)</f>
        <v>0</v>
      </c>
      <c r="C24" s="135">
        <f>SUM(Kostenvorschau!F34:F35)</f>
        <v>0</v>
      </c>
      <c r="D24" s="135">
        <f>SUM(Kostenvorschau!F53:F54)</f>
        <v>0</v>
      </c>
    </row>
    <row r="25" spans="1:4" ht="18.75" customHeight="1">
      <c r="A25" s="67" t="s">
        <v>7</v>
      </c>
      <c r="B25" s="128">
        <f>SUM(B21:B24)</f>
        <v>0</v>
      </c>
      <c r="C25" s="128">
        <f>SUM(C21:C24)</f>
        <v>0</v>
      </c>
      <c r="D25" s="128">
        <f>SUM(D21:D24)</f>
        <v>0</v>
      </c>
    </row>
    <row r="26" spans="1:4" ht="18.75" customHeight="1">
      <c r="A26" s="130"/>
      <c r="B26" s="131"/>
      <c r="C26" s="131"/>
      <c r="D26" s="131"/>
    </row>
    <row r="27" spans="1:4" ht="18.75" customHeight="1">
      <c r="A27" s="67" t="s">
        <v>150</v>
      </c>
      <c r="B27" s="135"/>
      <c r="C27" s="135"/>
      <c r="D27" s="135"/>
    </row>
    <row r="28" spans="1:4" ht="18.75" customHeight="1">
      <c r="A28" s="72" t="s">
        <v>151</v>
      </c>
      <c r="B28" s="247">
        <v>0</v>
      </c>
      <c r="C28" s="132"/>
      <c r="D28" s="132"/>
    </row>
    <row r="29" spans="1:4" ht="18.75" customHeight="1">
      <c r="A29" s="72" t="s">
        <v>152</v>
      </c>
      <c r="B29" s="126">
        <v>0</v>
      </c>
      <c r="C29" s="132"/>
      <c r="D29" s="132"/>
    </row>
    <row r="30" spans="1:4" ht="18.75" customHeight="1">
      <c r="A30" s="101" t="s">
        <v>153</v>
      </c>
      <c r="B30" s="126">
        <v>0</v>
      </c>
      <c r="C30" s="132"/>
      <c r="D30" s="132"/>
    </row>
    <row r="31" spans="1:4" ht="18.75" customHeight="1">
      <c r="A31" s="136" t="s">
        <v>154</v>
      </c>
      <c r="B31" s="127">
        <v>0</v>
      </c>
      <c r="C31" s="133"/>
      <c r="D31" s="133"/>
    </row>
    <row r="32" spans="1:4" ht="18.75" customHeight="1">
      <c r="A32" s="67" t="s">
        <v>7</v>
      </c>
      <c r="B32" s="128">
        <f>SUM(B28:B31)</f>
        <v>0</v>
      </c>
      <c r="C32" s="129"/>
      <c r="D32" s="129"/>
    </row>
    <row r="33" spans="1:4" ht="18.75" customHeight="1">
      <c r="A33" s="130"/>
      <c r="B33" s="131"/>
      <c r="C33" s="131"/>
      <c r="D33" s="131"/>
    </row>
    <row r="34" spans="1:4" ht="18.75" customHeight="1">
      <c r="A34" s="67" t="s">
        <v>155</v>
      </c>
      <c r="B34" s="128">
        <f>SUM(Liquiditätsvorschau!B19:E19)</f>
        <v>0</v>
      </c>
      <c r="C34" s="128">
        <f>SUM(Liquiditätsvorschau!F19:I19)</f>
        <v>0</v>
      </c>
      <c r="D34" s="128">
        <f>SUM(Liquiditätsvorschau!J19:M19)</f>
        <v>0</v>
      </c>
    </row>
    <row r="35" spans="1:4" ht="18.75" customHeight="1">
      <c r="A35" s="130"/>
      <c r="B35" s="131"/>
      <c r="C35" s="131"/>
      <c r="D35" s="131"/>
    </row>
    <row r="36" spans="1:4" ht="18.75" customHeight="1">
      <c r="A36" s="67" t="s">
        <v>156</v>
      </c>
      <c r="B36" s="128">
        <f>B13+B18+B25+B32+B34</f>
        <v>0</v>
      </c>
      <c r="C36" s="128">
        <f>C13+C18+C25+C32+C34</f>
        <v>0</v>
      </c>
      <c r="D36" s="128">
        <f>D13+D18+D25+D32+D34</f>
        <v>0</v>
      </c>
    </row>
    <row r="37" spans="1:4" ht="18.75" customHeight="1">
      <c r="A37" s="55"/>
      <c r="B37" s="55"/>
      <c r="C37" s="55"/>
      <c r="D37" s="55"/>
    </row>
    <row r="38" spans="1:4" ht="18.75" customHeight="1">
      <c r="A38" s="55"/>
      <c r="B38" s="55"/>
      <c r="C38" s="55"/>
      <c r="D38" s="55"/>
    </row>
    <row r="39" spans="1:4" ht="18.75" customHeight="1">
      <c r="A39" s="62"/>
      <c r="B39" s="55"/>
      <c r="C39" s="55"/>
      <c r="D39" s="55"/>
    </row>
    <row r="40" spans="1:4" ht="18.75" customHeight="1">
      <c r="A40" s="55"/>
      <c r="B40" s="55"/>
      <c r="C40" s="55"/>
      <c r="D40" s="55"/>
    </row>
    <row r="41" spans="1:4" ht="18.75" customHeight="1">
      <c r="A41" s="55"/>
      <c r="B41" s="55"/>
      <c r="C41" s="55"/>
      <c r="D41" s="55"/>
    </row>
    <row r="42" spans="1:4" ht="18.75" customHeight="1">
      <c r="A42" s="55"/>
      <c r="B42" s="55"/>
      <c r="C42" s="55"/>
      <c r="D42" s="55"/>
    </row>
    <row r="43" spans="1:4" ht="18.75" customHeight="1">
      <c r="A43" s="55"/>
      <c r="B43" s="55"/>
      <c r="C43" s="55"/>
      <c r="D43" s="55"/>
    </row>
    <row r="44" spans="1:4" ht="18.75" customHeight="1">
      <c r="A44" s="55"/>
      <c r="B44" s="55"/>
      <c r="C44" s="55"/>
      <c r="D44" s="55"/>
    </row>
    <row r="45" spans="1:4" ht="18.75" customHeight="1">
      <c r="A45" s="55"/>
      <c r="B45" s="55"/>
      <c r="C45" s="55"/>
      <c r="D45" s="55"/>
    </row>
    <row r="46" spans="1:4" ht="18.75" customHeight="1">
      <c r="A46" s="55"/>
      <c r="B46" s="55"/>
      <c r="C46" s="55"/>
      <c r="D46" s="55"/>
    </row>
    <row r="47" spans="1:4" ht="18.75" customHeight="1">
      <c r="A47" s="55"/>
      <c r="B47" s="55"/>
      <c r="C47" s="55"/>
      <c r="D47" s="55"/>
    </row>
    <row r="48" spans="1:4" ht="18.75" customHeight="1">
      <c r="A48" s="55"/>
      <c r="B48" s="55"/>
      <c r="C48" s="55"/>
      <c r="D48" s="55"/>
    </row>
    <row r="49" s="55" customFormat="1" ht="18.75" customHeight="1"/>
    <row r="50" s="55" customFormat="1" ht="18.75" customHeight="1"/>
    <row r="51" s="55" customFormat="1" ht="18.75" customHeight="1"/>
    <row r="52" s="55" customFormat="1" ht="18.75" customHeight="1"/>
    <row r="53" s="55" customFormat="1" ht="18.75" customHeight="1"/>
    <row r="54" s="55" customFormat="1" ht="18.75" customHeight="1"/>
    <row r="55" s="55" customFormat="1" ht="18.75" customHeight="1"/>
    <row r="56" s="55" customFormat="1" ht="18.75" customHeight="1"/>
    <row r="57" s="55" customFormat="1" ht="18.75" customHeight="1"/>
    <row r="58" s="55" customFormat="1" ht="18.75" customHeight="1"/>
    <row r="59" s="55" customFormat="1" ht="18.75" customHeight="1"/>
    <row r="60" s="55" customFormat="1" ht="18.75" customHeight="1"/>
    <row r="61" s="55" customFormat="1" ht="18.75" customHeight="1"/>
    <row r="62" s="55" customFormat="1" ht="18.75" customHeight="1"/>
    <row r="63" s="55" customFormat="1" ht="18.75" customHeight="1"/>
    <row r="64" s="55" customFormat="1" ht="18.75" customHeight="1"/>
    <row r="65" s="55" customFormat="1" ht="18.75" customHeight="1"/>
    <row r="66" s="55" customFormat="1" ht="18.75" customHeight="1"/>
    <row r="67" s="55" customFormat="1" ht="18.75" customHeight="1"/>
    <row r="68" s="55" customFormat="1" ht="18.75" customHeight="1"/>
    <row r="69" s="55" customFormat="1" ht="18.75" customHeight="1"/>
    <row r="70" s="55" customFormat="1" ht="18.75" customHeight="1"/>
    <row r="71" s="55" customFormat="1" ht="18.75" customHeight="1"/>
    <row r="72" s="55" customFormat="1" ht="18.75" customHeight="1"/>
    <row r="73" s="55" customFormat="1" ht="18.75" customHeight="1"/>
    <row r="74" s="55" customFormat="1" ht="18.75" customHeight="1"/>
    <row r="75" s="55" customFormat="1" ht="18.75" customHeight="1"/>
    <row r="76" s="55" customFormat="1" ht="18.75" customHeight="1"/>
    <row r="77" s="55" customFormat="1" ht="18.75" customHeight="1"/>
    <row r="78" s="55" customFormat="1" ht="18.75" customHeight="1"/>
    <row r="79" s="55" customFormat="1" ht="18.75" customHeight="1"/>
    <row r="80" s="55" customFormat="1" ht="18.75" customHeight="1"/>
    <row r="81" s="55" customFormat="1" ht="18.75" customHeight="1"/>
    <row r="82" s="55" customFormat="1" ht="18.75" customHeight="1"/>
    <row r="83" s="55" customFormat="1" ht="18.75" customHeight="1"/>
    <row r="84" s="55" customFormat="1" ht="18.75" customHeight="1"/>
    <row r="85" s="55" customFormat="1" ht="18.75" customHeight="1"/>
    <row r="86" s="55" customFormat="1" ht="18.75" customHeight="1"/>
    <row r="87" s="55" customFormat="1" ht="18.75" customHeight="1"/>
    <row r="88" s="55" customFormat="1" ht="18.75" customHeight="1"/>
    <row r="89" s="55" customFormat="1" ht="18.75" customHeight="1"/>
    <row r="90" s="55" customFormat="1" ht="18.75" customHeight="1"/>
    <row r="91" s="55" customFormat="1" ht="18.75" customHeight="1"/>
    <row r="92" s="55" customFormat="1" ht="18.75" customHeight="1"/>
    <row r="93" s="55" customFormat="1" ht="18.75" customHeight="1"/>
    <row r="94" s="55" customFormat="1" ht="18.75" customHeight="1"/>
    <row r="95" s="55" customFormat="1" ht="18.75" customHeight="1"/>
    <row r="96" s="55" customFormat="1" ht="18.75" customHeight="1"/>
    <row r="97" s="55" customFormat="1" ht="18.75" customHeight="1"/>
    <row r="98" s="55" customFormat="1" ht="18.75" customHeight="1"/>
    <row r="99" s="55" customFormat="1" ht="18.75" customHeight="1"/>
    <row r="100" s="55" customFormat="1" ht="18.75" customHeight="1"/>
    <row r="101" s="55" customFormat="1" ht="18.75" customHeight="1"/>
    <row r="102" s="55" customFormat="1" ht="18.75" customHeight="1"/>
    <row r="103" s="55" customFormat="1" ht="18.75" customHeight="1"/>
    <row r="104" s="55" customFormat="1" ht="18.75" customHeight="1"/>
    <row r="105" s="55" customFormat="1" ht="18.75" customHeight="1"/>
    <row r="106" s="55" customFormat="1" ht="18.75" customHeight="1"/>
    <row r="107" s="55" customFormat="1" ht="18.75" customHeight="1"/>
    <row r="108" s="55" customFormat="1" ht="18.75" customHeight="1"/>
    <row r="109" s="55" customFormat="1" ht="18.75" customHeight="1"/>
    <row r="110" s="55" customFormat="1" ht="18.75" customHeight="1"/>
    <row r="111" s="55" customFormat="1" ht="18.75" customHeight="1"/>
    <row r="112" s="55" customFormat="1" ht="18.75" customHeight="1"/>
    <row r="113" s="55" customFormat="1" ht="18.75" customHeight="1"/>
    <row r="114" s="55" customFormat="1" ht="18.75" customHeight="1"/>
    <row r="115" s="55" customFormat="1" ht="18.75" customHeight="1"/>
    <row r="116" s="55" customFormat="1" ht="18.75" customHeight="1"/>
    <row r="117" s="55" customFormat="1" ht="18.75" customHeight="1"/>
    <row r="118" s="55" customFormat="1" ht="18.75" customHeight="1"/>
    <row r="119" s="55" customFormat="1" ht="18.75" customHeight="1"/>
    <row r="120" s="55" customFormat="1" ht="18.75" customHeight="1"/>
    <row r="121" s="55" customFormat="1" ht="18.75" customHeight="1"/>
    <row r="122" s="55" customFormat="1" ht="18.75" customHeight="1"/>
    <row r="123" s="55" customFormat="1" ht="18.75" customHeight="1"/>
    <row r="124" s="55" customFormat="1" ht="18.75" customHeight="1"/>
    <row r="125" s="55" customFormat="1" ht="18.75" customHeight="1"/>
    <row r="126" s="55" customFormat="1" ht="18.75" customHeight="1"/>
    <row r="127" s="55" customFormat="1" ht="18.75" customHeight="1"/>
    <row r="128" s="55" customFormat="1" ht="18.75" customHeight="1"/>
    <row r="129" s="55" customFormat="1" ht="18.75" customHeight="1"/>
    <row r="130" s="55" customFormat="1" ht="18.75" customHeight="1"/>
    <row r="131" s="55" customFormat="1" ht="18.75" customHeight="1"/>
    <row r="132" s="55" customFormat="1" ht="18.75" customHeight="1"/>
    <row r="133" s="55" customFormat="1" ht="18.75" customHeight="1"/>
    <row r="134" s="55" customFormat="1" ht="18.75" customHeight="1"/>
    <row r="135" s="55" customFormat="1" ht="18.75" customHeight="1"/>
    <row r="136" s="55" customFormat="1" ht="18.75" customHeight="1"/>
    <row r="137" s="55" customFormat="1" ht="18.75" customHeight="1"/>
    <row r="138" s="55" customFormat="1" ht="18.75" customHeight="1"/>
    <row r="139" s="55" customFormat="1" ht="18.75" customHeight="1"/>
    <row r="140" s="55" customFormat="1" ht="18.75" customHeight="1"/>
    <row r="141" s="55" customFormat="1" ht="18.75" customHeight="1"/>
    <row r="142" s="55" customFormat="1" ht="18.75" customHeight="1"/>
    <row r="143" s="55" customFormat="1" ht="18.75" customHeight="1"/>
    <row r="144" s="55" customFormat="1" ht="18.75" customHeight="1"/>
    <row r="145" s="55" customFormat="1" ht="18.75" customHeight="1"/>
    <row r="146" s="55" customFormat="1" ht="18.75" customHeight="1"/>
    <row r="147" s="55" customFormat="1" ht="18.75" customHeight="1"/>
    <row r="148" s="55" customFormat="1" ht="18.75" customHeight="1"/>
    <row r="149" s="55" customFormat="1" ht="18.75" customHeight="1"/>
    <row r="150" s="55" customFormat="1" ht="18.75" customHeight="1"/>
    <row r="151" s="55" customFormat="1" ht="18.75" customHeight="1"/>
    <row r="152" s="55" customFormat="1" ht="18.75" customHeight="1"/>
    <row r="153" s="55" customFormat="1" ht="18.75" customHeight="1"/>
    <row r="154" s="55" customFormat="1" ht="18.75" customHeight="1"/>
    <row r="155" s="55" customFormat="1" ht="18.75" customHeight="1"/>
    <row r="156" s="55" customFormat="1" ht="18.75" customHeight="1"/>
    <row r="157" s="55" customFormat="1" ht="18.75" customHeight="1"/>
    <row r="158" s="55" customFormat="1" ht="18.75" customHeight="1"/>
    <row r="159" s="55" customFormat="1" ht="18.75" customHeight="1"/>
    <row r="160" s="55" customFormat="1" ht="18.75" customHeight="1"/>
    <row r="161" s="55" customFormat="1" ht="18.75" customHeight="1"/>
    <row r="162" s="55" customFormat="1" ht="18.75" customHeight="1"/>
    <row r="163" s="55" customFormat="1" ht="18.75" customHeight="1"/>
    <row r="164" s="55" customFormat="1" ht="18.75" customHeight="1"/>
    <row r="165" s="55" customFormat="1" ht="18.75" customHeight="1"/>
    <row r="166" s="55" customFormat="1" ht="18.75" customHeight="1"/>
    <row r="167" s="55" customFormat="1" ht="18.75" customHeight="1"/>
    <row r="168" s="55" customFormat="1" ht="18.75" customHeight="1"/>
    <row r="169" s="55" customFormat="1" ht="18.75" customHeight="1"/>
    <row r="170" s="55" customFormat="1" ht="18.75" customHeight="1"/>
    <row r="171" s="55" customFormat="1" ht="18.75" customHeight="1"/>
    <row r="172" s="55" customFormat="1" ht="18.75" customHeight="1"/>
    <row r="173" s="55" customFormat="1" ht="18.75" customHeight="1"/>
    <row r="174" s="55" customFormat="1" ht="18.75" customHeight="1"/>
    <row r="175" s="55" customFormat="1" ht="18.75" customHeight="1"/>
    <row r="176" s="55" customFormat="1" ht="18.75" customHeight="1"/>
    <row r="177" s="55" customFormat="1" ht="18.75" customHeight="1"/>
    <row r="178" s="55" customFormat="1" ht="18.75" customHeight="1"/>
    <row r="179" s="55" customFormat="1" ht="18.75" customHeight="1"/>
    <row r="180" s="55" customFormat="1" ht="18.75" customHeight="1"/>
    <row r="181" s="55" customFormat="1" ht="18.75" customHeight="1"/>
    <row r="182" s="55" customFormat="1" ht="18.75" customHeight="1"/>
    <row r="183" s="55" customFormat="1" ht="18.75" customHeight="1"/>
    <row r="184" s="55" customFormat="1" ht="18.75" customHeight="1"/>
    <row r="185" s="55" customFormat="1" ht="18.75" customHeight="1"/>
    <row r="186" s="55" customFormat="1" ht="18.75" customHeight="1"/>
    <row r="187" s="55" customFormat="1" ht="18.75" customHeight="1"/>
    <row r="188" s="55" customFormat="1" ht="18.75" customHeight="1"/>
    <row r="189" s="55" customFormat="1" ht="18.75" customHeight="1"/>
    <row r="190" s="55" customFormat="1" ht="18.75" customHeight="1"/>
    <row r="191" s="55" customFormat="1" ht="18.75" customHeight="1"/>
    <row r="192" s="55" customFormat="1" ht="18.75" customHeight="1"/>
    <row r="193" s="55" customFormat="1" ht="18.75" customHeight="1"/>
    <row r="194" s="55" customFormat="1" ht="18.75" customHeight="1"/>
    <row r="195" s="55" customFormat="1" ht="18.75" customHeight="1"/>
    <row r="196" s="55" customFormat="1" ht="18.75" customHeight="1"/>
    <row r="197" s="55" customFormat="1" ht="18.75" customHeight="1"/>
    <row r="198" s="55" customFormat="1" ht="18.75" customHeight="1"/>
    <row r="199" s="55" customFormat="1" ht="18.75" customHeight="1"/>
    <row r="200" s="55" customFormat="1" ht="18.75" customHeight="1"/>
    <row r="201" s="55" customFormat="1" ht="18.75" customHeight="1"/>
    <row r="202" s="55" customFormat="1" ht="18.75" customHeight="1"/>
    <row r="203" s="55" customFormat="1" ht="18.75" customHeight="1"/>
    <row r="204" s="55" customFormat="1" ht="18.75" customHeight="1"/>
    <row r="205" s="55" customFormat="1" ht="18.75" customHeight="1"/>
    <row r="206" s="55" customFormat="1" ht="18.75" customHeight="1"/>
    <row r="207" s="55" customFormat="1" ht="18.75" customHeight="1"/>
    <row r="208" s="55" customFormat="1" ht="18.75" customHeight="1"/>
    <row r="209" s="55" customFormat="1" ht="18.75" customHeight="1"/>
    <row r="210" s="55" customFormat="1" ht="18.75" customHeight="1"/>
    <row r="211" s="55" customFormat="1" ht="18.75" customHeight="1"/>
    <row r="212" s="55" customFormat="1" ht="18.75" customHeight="1"/>
    <row r="213" s="55" customFormat="1" ht="18.75" customHeight="1"/>
    <row r="214" s="55" customFormat="1" ht="18.75" customHeight="1"/>
  </sheetData>
  <sheetProtection password="CE0A" sheet="1"/>
  <phoneticPr fontId="12" type="noConversion"/>
  <pageMargins left="1.32" right="0.55000000000000004" top="0.984251969" bottom="0.984251969" header="0.4921259845" footer="0.4921259845"/>
  <pageSetup paperSize="9" orientation="portrait" horizontalDpi="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A320D-7E5A-42F5-A273-697E646AEC1F}">
  <sheetPr codeName="Tabelle11"/>
  <dimension ref="A1:AD91"/>
  <sheetViews>
    <sheetView workbookViewId="0">
      <selection activeCell="O18" sqref="O18"/>
    </sheetView>
  </sheetViews>
  <sheetFormatPr baseColWidth="10" defaultColWidth="11.42578125" defaultRowHeight="18.75" customHeight="1"/>
  <cols>
    <col min="1" max="1" width="25.42578125" style="154" customWidth="1"/>
    <col min="2" max="13" width="9" style="154" customWidth="1"/>
    <col min="14" max="30" width="11.42578125" style="26"/>
    <col min="31" max="16384" width="11.42578125" style="154"/>
  </cols>
  <sheetData>
    <row r="1" spans="1:30" s="26" customFormat="1" ht="18.75" customHeight="1">
      <c r="A1" s="40"/>
    </row>
    <row r="2" spans="1:30" s="26" customFormat="1" ht="18.75" customHeight="1">
      <c r="E2" s="137"/>
      <c r="F2" s="137"/>
      <c r="G2" s="137"/>
      <c r="H2" s="137"/>
      <c r="I2" s="137"/>
      <c r="J2" s="137"/>
      <c r="K2" s="137"/>
    </row>
    <row r="3" spans="1:30" s="139" customFormat="1" ht="18.75" customHeight="1">
      <c r="A3" s="155"/>
      <c r="B3" s="266" t="s">
        <v>157</v>
      </c>
      <c r="C3" s="267"/>
      <c r="D3" s="267"/>
      <c r="E3" s="268"/>
      <c r="F3" s="269" t="s">
        <v>158</v>
      </c>
      <c r="G3" s="268"/>
      <c r="H3" s="268"/>
      <c r="I3" s="270"/>
      <c r="J3" s="268" t="s">
        <v>159</v>
      </c>
      <c r="K3" s="268"/>
      <c r="L3" s="267"/>
      <c r="M3" s="271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</row>
    <row r="4" spans="1:30" s="139" customFormat="1" ht="18.75" customHeight="1">
      <c r="A4" s="156"/>
      <c r="B4" s="157" t="s">
        <v>3</v>
      </c>
      <c r="C4" s="158" t="s">
        <v>4</v>
      </c>
      <c r="D4" s="158" t="s">
        <v>5</v>
      </c>
      <c r="E4" s="159" t="s">
        <v>6</v>
      </c>
      <c r="F4" s="160" t="s">
        <v>3</v>
      </c>
      <c r="G4" s="158" t="s">
        <v>4</v>
      </c>
      <c r="H4" s="158" t="s">
        <v>5</v>
      </c>
      <c r="I4" s="161" t="s">
        <v>6</v>
      </c>
      <c r="J4" s="157" t="s">
        <v>3</v>
      </c>
      <c r="K4" s="158" t="s">
        <v>4</v>
      </c>
      <c r="L4" s="158" t="s">
        <v>5</v>
      </c>
      <c r="M4" s="158" t="s">
        <v>6</v>
      </c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</row>
    <row r="5" spans="1:30" s="139" customFormat="1" ht="18.75" customHeight="1">
      <c r="A5" s="162" t="s">
        <v>160</v>
      </c>
      <c r="B5" s="163">
        <v>0</v>
      </c>
      <c r="C5" s="164">
        <f t="shared" ref="C5:M5" si="0">B23</f>
        <v>0</v>
      </c>
      <c r="D5" s="164">
        <f t="shared" si="0"/>
        <v>0</v>
      </c>
      <c r="E5" s="165">
        <f t="shared" si="0"/>
        <v>0</v>
      </c>
      <c r="F5" s="166">
        <f t="shared" si="0"/>
        <v>0</v>
      </c>
      <c r="G5" s="164">
        <f t="shared" si="0"/>
        <v>0</v>
      </c>
      <c r="H5" s="164">
        <f t="shared" si="0"/>
        <v>0</v>
      </c>
      <c r="I5" s="167">
        <f t="shared" si="0"/>
        <v>0</v>
      </c>
      <c r="J5" s="163">
        <f t="shared" si="0"/>
        <v>0</v>
      </c>
      <c r="K5" s="164">
        <f t="shared" si="0"/>
        <v>0</v>
      </c>
      <c r="L5" s="164">
        <f t="shared" si="0"/>
        <v>0</v>
      </c>
      <c r="M5" s="164">
        <f t="shared" si="0"/>
        <v>0</v>
      </c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</row>
    <row r="6" spans="1:30" s="139" customFormat="1" ht="18.75" customHeight="1">
      <c r="A6" s="162" t="s">
        <v>161</v>
      </c>
      <c r="B6" s="163"/>
      <c r="C6" s="164"/>
      <c r="D6" s="164"/>
      <c r="E6" s="165"/>
      <c r="F6" s="166"/>
      <c r="G6" s="164"/>
      <c r="H6" s="164"/>
      <c r="I6" s="167"/>
      <c r="J6" s="163"/>
      <c r="K6" s="164"/>
      <c r="L6" s="164"/>
      <c r="M6" s="164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</row>
    <row r="7" spans="1:30" s="139" customFormat="1" ht="18.75" customHeight="1">
      <c r="A7" s="168" t="s">
        <v>162</v>
      </c>
      <c r="B7" s="163">
        <f>'A3 Umsatzvorschau'!D15</f>
        <v>0</v>
      </c>
      <c r="C7" s="163">
        <f>'A3 Umsatzvorschau'!E15</f>
        <v>0</v>
      </c>
      <c r="D7" s="163">
        <f>'A3 Umsatzvorschau'!F15</f>
        <v>0</v>
      </c>
      <c r="E7" s="169">
        <f>'A3 Umsatzvorschau'!G15</f>
        <v>0</v>
      </c>
      <c r="F7" s="166">
        <f>'A3 Umsatzvorschau'!D30</f>
        <v>0</v>
      </c>
      <c r="G7" s="163">
        <f>'A3 Umsatzvorschau'!E30</f>
        <v>0</v>
      </c>
      <c r="H7" s="163">
        <f>'A3 Umsatzvorschau'!F30</f>
        <v>0</v>
      </c>
      <c r="I7" s="170">
        <f>'A3 Umsatzvorschau'!G30</f>
        <v>0</v>
      </c>
      <c r="J7" s="163">
        <f>'A3 Umsatzvorschau'!D45</f>
        <v>0</v>
      </c>
      <c r="K7" s="164">
        <f>'A3 Umsatzvorschau'!E45</f>
        <v>0</v>
      </c>
      <c r="L7" s="164">
        <f>'A3 Umsatzvorschau'!F45</f>
        <v>0</v>
      </c>
      <c r="M7" s="164">
        <f>'A3 Umsatzvorschau'!G45</f>
        <v>0</v>
      </c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</row>
    <row r="8" spans="1:30" s="139" customFormat="1" ht="18.75" customHeight="1">
      <c r="A8" s="162" t="s">
        <v>163</v>
      </c>
      <c r="B8" s="163">
        <f>'Eigen- &amp; Fremdmittel'!B9</f>
        <v>0</v>
      </c>
      <c r="C8" s="164"/>
      <c r="D8" s="164"/>
      <c r="E8" s="165"/>
      <c r="F8" s="166">
        <f>'Eigen- &amp; Fremdmittel'!C9</f>
        <v>0</v>
      </c>
      <c r="G8" s="164"/>
      <c r="H8" s="164"/>
      <c r="I8" s="167"/>
      <c r="J8" s="163">
        <f>'Eigen- &amp; Fremdmittel'!D9</f>
        <v>0</v>
      </c>
      <c r="K8" s="164"/>
      <c r="L8" s="164"/>
      <c r="M8" s="164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</row>
    <row r="9" spans="1:30" s="139" customFormat="1" ht="18.75" customHeight="1">
      <c r="A9" s="168" t="s">
        <v>164</v>
      </c>
      <c r="B9" s="163">
        <f>'Eigen- &amp; Fremdmittel'!B16</f>
        <v>0</v>
      </c>
      <c r="C9" s="164"/>
      <c r="D9" s="164"/>
      <c r="E9" s="165"/>
      <c r="F9" s="166"/>
      <c r="G9" s="164"/>
      <c r="H9" s="164"/>
      <c r="I9" s="167"/>
      <c r="J9" s="163"/>
      <c r="K9" s="164"/>
      <c r="L9" s="164"/>
      <c r="M9" s="164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</row>
    <row r="10" spans="1:30" s="139" customFormat="1" ht="18.75" customHeight="1">
      <c r="A10" s="140" t="s">
        <v>165</v>
      </c>
      <c r="B10" s="141"/>
      <c r="C10" s="142"/>
      <c r="D10" s="142"/>
      <c r="E10" s="143"/>
      <c r="F10" s="144"/>
      <c r="G10" s="142"/>
      <c r="H10" s="142"/>
      <c r="I10" s="145"/>
      <c r="J10" s="141"/>
      <c r="K10" s="142"/>
      <c r="L10" s="142"/>
      <c r="M10" s="142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</row>
    <row r="11" spans="1:30" s="139" customFormat="1" ht="18.75" customHeight="1">
      <c r="A11" s="171" t="s">
        <v>166</v>
      </c>
      <c r="B11" s="172">
        <f>SUM(B5:B10)</f>
        <v>0</v>
      </c>
      <c r="C11" s="173">
        <f>SUM(C5:C10)</f>
        <v>0</v>
      </c>
      <c r="D11" s="173">
        <f>SUM(D5:D10)</f>
        <v>0</v>
      </c>
      <c r="E11" s="174">
        <f t="shared" ref="E11:M11" si="1">SUM(E5:E10)</f>
        <v>0</v>
      </c>
      <c r="F11" s="175">
        <f t="shared" si="1"/>
        <v>0</v>
      </c>
      <c r="G11" s="173">
        <f t="shared" si="1"/>
        <v>0</v>
      </c>
      <c r="H11" s="173">
        <f t="shared" si="1"/>
        <v>0</v>
      </c>
      <c r="I11" s="176">
        <f t="shared" si="1"/>
        <v>0</v>
      </c>
      <c r="J11" s="172">
        <f t="shared" si="1"/>
        <v>0</v>
      </c>
      <c r="K11" s="173">
        <f t="shared" si="1"/>
        <v>0</v>
      </c>
      <c r="L11" s="173">
        <f t="shared" si="1"/>
        <v>0</v>
      </c>
      <c r="M11" s="173">
        <f t="shared" si="1"/>
        <v>0</v>
      </c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</row>
    <row r="12" spans="1:30" s="139" customFormat="1" ht="18.75" customHeight="1">
      <c r="A12" s="168" t="s">
        <v>167</v>
      </c>
      <c r="B12" s="163"/>
      <c r="C12" s="164"/>
      <c r="D12" s="164"/>
      <c r="E12" s="165"/>
      <c r="F12" s="166"/>
      <c r="G12" s="164"/>
      <c r="H12" s="164"/>
      <c r="I12" s="167"/>
      <c r="J12" s="163"/>
      <c r="K12" s="164"/>
      <c r="L12" s="164"/>
      <c r="M12" s="164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</row>
    <row r="13" spans="1:30" s="139" customFormat="1" ht="18.75" customHeight="1">
      <c r="A13" s="168" t="s">
        <v>168</v>
      </c>
      <c r="B13" s="163">
        <f>Investitionen!$B$13</f>
        <v>0</v>
      </c>
      <c r="C13" s="163">
        <v>0</v>
      </c>
      <c r="D13" s="163">
        <v>0</v>
      </c>
      <c r="E13" s="169">
        <v>0</v>
      </c>
      <c r="F13" s="166">
        <f>Investitionen!C13</f>
        <v>0</v>
      </c>
      <c r="G13" s="164">
        <v>0</v>
      </c>
      <c r="H13" s="164">
        <v>0</v>
      </c>
      <c r="I13" s="167">
        <v>0</v>
      </c>
      <c r="J13" s="163">
        <f>Investitionen!D13</f>
        <v>0</v>
      </c>
      <c r="K13" s="163">
        <v>0</v>
      </c>
      <c r="L13" s="163">
        <v>0</v>
      </c>
      <c r="M13" s="163">
        <v>0</v>
      </c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</row>
    <row r="14" spans="1:30" s="139" customFormat="1" ht="18.75" customHeight="1">
      <c r="A14" s="168" t="s">
        <v>169</v>
      </c>
      <c r="B14" s="163">
        <f>Kostenvorschau!B18</f>
        <v>0</v>
      </c>
      <c r="C14" s="164">
        <f>Kostenvorschau!C18</f>
        <v>0</v>
      </c>
      <c r="D14" s="164">
        <f>Kostenvorschau!D18</f>
        <v>0</v>
      </c>
      <c r="E14" s="165">
        <f>Kostenvorschau!E18</f>
        <v>0</v>
      </c>
      <c r="F14" s="166">
        <f>Kostenvorschau!B37</f>
        <v>0</v>
      </c>
      <c r="G14" s="164">
        <f>Kostenvorschau!C37</f>
        <v>0</v>
      </c>
      <c r="H14" s="164">
        <f>Kostenvorschau!D37</f>
        <v>0</v>
      </c>
      <c r="I14" s="167">
        <f>Kostenvorschau!E37</f>
        <v>0</v>
      </c>
      <c r="J14" s="163">
        <f>Kostenvorschau!B56</f>
        <v>0</v>
      </c>
      <c r="K14" s="164">
        <f>Kostenvorschau!C56</f>
        <v>0</v>
      </c>
      <c r="L14" s="164">
        <f>Kostenvorschau!D56</f>
        <v>0</v>
      </c>
      <c r="M14" s="164">
        <f>Kostenvorschau!E56</f>
        <v>0</v>
      </c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</row>
    <row r="15" spans="1:30" s="139" customFormat="1" ht="18.75" customHeight="1">
      <c r="A15" s="168" t="s">
        <v>170</v>
      </c>
      <c r="B15" s="163">
        <f>Investitionen!B15+(Investitionen!B16*'A3 Umsatzvorschau'!D3%)</f>
        <v>0</v>
      </c>
      <c r="C15" s="164">
        <f>Investitionen!B16*'A3 Umsatzvorschau'!E3%</f>
        <v>0</v>
      </c>
      <c r="D15" s="164">
        <f>Investitionen!B16*'A3 Umsatzvorschau'!F3%</f>
        <v>0</v>
      </c>
      <c r="E15" s="165">
        <f>Investitionen!B16*'A3 Umsatzvorschau'!G3%</f>
        <v>0</v>
      </c>
      <c r="F15" s="166">
        <f>Investitionen!$C$17*'A3 Umsatzvorschau'!D18%</f>
        <v>0</v>
      </c>
      <c r="G15" s="164">
        <f>Investitionen!$C$17*'A3 Umsatzvorschau'!E18%</f>
        <v>0</v>
      </c>
      <c r="H15" s="164">
        <f>Investitionen!$C$17*'A3 Umsatzvorschau'!F18%</f>
        <v>0</v>
      </c>
      <c r="I15" s="167">
        <f>Investitionen!$C$17*'A3 Umsatzvorschau'!G18%</f>
        <v>0</v>
      </c>
      <c r="J15" s="163">
        <f>Investitionen!$D$17*'A3 Umsatzvorschau'!D33%</f>
        <v>0</v>
      </c>
      <c r="K15" s="164">
        <f>Investitionen!$D$17*'A3 Umsatzvorschau'!E33%</f>
        <v>0</v>
      </c>
      <c r="L15" s="164">
        <f>Investitionen!$D$17*'A3 Umsatzvorschau'!F33%</f>
        <v>0</v>
      </c>
      <c r="M15" s="164">
        <f>Investitionen!$D$17*'A3 Umsatzvorschau'!G33%</f>
        <v>0</v>
      </c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</row>
    <row r="16" spans="1:30" s="139" customFormat="1" ht="18.75" customHeight="1">
      <c r="A16" s="168" t="s">
        <v>171</v>
      </c>
      <c r="B16" s="163">
        <f>Kostenvorschau!B20-Liquiditätsvorschau!B13-Liquiditätsvorschau!B14-Liquiditätsvorschau!B15-Liquiditätsvorschau!B17-Liquiditätsvorschau!B18</f>
        <v>0</v>
      </c>
      <c r="C16" s="163">
        <f>Kostenvorschau!C20-Liquiditätsvorschau!C13-Liquiditätsvorschau!C14-Liquiditätsvorschau!C15-Liquiditätsvorschau!C17-Liquiditätsvorschau!C18</f>
        <v>0</v>
      </c>
      <c r="D16" s="163">
        <f>Kostenvorschau!D20-Liquiditätsvorschau!D13-Liquiditätsvorschau!D14-Liquiditätsvorschau!D15-Liquiditätsvorschau!D17-Liquiditätsvorschau!D18</f>
        <v>0</v>
      </c>
      <c r="E16" s="169">
        <f>Kostenvorschau!E20-Liquiditätsvorschau!E13-Liquiditätsvorschau!E14-Liquiditätsvorschau!E15-Liquiditätsvorschau!E17-Liquiditätsvorschau!E18</f>
        <v>0</v>
      </c>
      <c r="F16" s="166">
        <f>Kostenvorschau!B39-Liquiditätsvorschau!F13-Liquiditätsvorschau!F14-Liquiditätsvorschau!F15-Liquiditätsvorschau!F17-Liquiditätsvorschau!F18</f>
        <v>0</v>
      </c>
      <c r="G16" s="163">
        <f>Kostenvorschau!C39-Liquiditätsvorschau!G13-Liquiditätsvorschau!G14-Liquiditätsvorschau!G15-Liquiditätsvorschau!G17-Liquiditätsvorschau!G18</f>
        <v>0</v>
      </c>
      <c r="H16" s="163">
        <f>Kostenvorschau!D39-Liquiditätsvorschau!H13-Liquiditätsvorschau!H14-Liquiditätsvorschau!H15-Liquiditätsvorschau!H17-Liquiditätsvorschau!H18</f>
        <v>0</v>
      </c>
      <c r="I16" s="170">
        <f>Kostenvorschau!E39-Liquiditätsvorschau!I13-Liquiditätsvorschau!I14-Liquiditätsvorschau!I15-Liquiditätsvorschau!I17-Liquiditätsvorschau!I18</f>
        <v>0</v>
      </c>
      <c r="J16" s="163">
        <f>Kostenvorschau!B58-Liquiditätsvorschau!J13-Liquiditätsvorschau!J14-Liquiditätsvorschau!J15-Liquiditätsvorschau!J17-Liquiditätsvorschau!J18</f>
        <v>0</v>
      </c>
      <c r="K16" s="163">
        <f>Kostenvorschau!C58-Liquiditätsvorschau!K13-Liquiditätsvorschau!K14-Liquiditätsvorschau!K15-Liquiditätsvorschau!K17-Liquiditätsvorschau!K18</f>
        <v>0</v>
      </c>
      <c r="L16" s="163">
        <f>Kostenvorschau!D58-Liquiditätsvorschau!L13-Liquiditätsvorschau!L14-Liquiditätsvorschau!L15-Liquiditätsvorschau!L17-Liquiditätsvorschau!L18</f>
        <v>0</v>
      </c>
      <c r="M16" s="163">
        <f>Kostenvorschau!E58-Liquiditätsvorschau!M13-Liquiditätsvorschau!M14-Liquiditätsvorschau!M15-Liquiditätsvorschau!M17-Liquiditätsvorschau!M18</f>
        <v>0</v>
      </c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</row>
    <row r="17" spans="1:30" s="139" customFormat="1" ht="18.75" customHeight="1">
      <c r="A17" s="177" t="s">
        <v>172</v>
      </c>
      <c r="B17" s="163">
        <f>Kostenvorschau!B15</f>
        <v>0</v>
      </c>
      <c r="C17" s="164">
        <f>Kostenvorschau!C15</f>
        <v>0</v>
      </c>
      <c r="D17" s="164">
        <f>Kostenvorschau!D15</f>
        <v>0</v>
      </c>
      <c r="E17" s="165">
        <f>Kostenvorschau!E15</f>
        <v>0</v>
      </c>
      <c r="F17" s="166">
        <f>Kostenvorschau!B34</f>
        <v>0</v>
      </c>
      <c r="G17" s="164">
        <f>Kostenvorschau!C34</f>
        <v>0</v>
      </c>
      <c r="H17" s="164">
        <f>Kostenvorschau!D34</f>
        <v>0</v>
      </c>
      <c r="I17" s="167">
        <f>Kostenvorschau!E34</f>
        <v>0</v>
      </c>
      <c r="J17" s="163">
        <f>Kostenvorschau!B53</f>
        <v>0</v>
      </c>
      <c r="K17" s="164">
        <f>Kostenvorschau!C53</f>
        <v>0</v>
      </c>
      <c r="L17" s="164">
        <f>Kostenvorschau!D53</f>
        <v>0</v>
      </c>
      <c r="M17" s="164">
        <f>Kostenvorschau!E53</f>
        <v>0</v>
      </c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</row>
    <row r="18" spans="1:30" s="139" customFormat="1" ht="18.75" customHeight="1">
      <c r="A18" s="177" t="s">
        <v>173</v>
      </c>
      <c r="B18" s="163">
        <f>Kostenvorschau!B16</f>
        <v>0</v>
      </c>
      <c r="C18" s="164">
        <f>Kostenvorschau!C16</f>
        <v>0</v>
      </c>
      <c r="D18" s="164">
        <f>Kostenvorschau!D16</f>
        <v>0</v>
      </c>
      <c r="E18" s="165">
        <f>Kostenvorschau!E16</f>
        <v>0</v>
      </c>
      <c r="F18" s="166">
        <f>Kostenvorschau!B35</f>
        <v>0</v>
      </c>
      <c r="G18" s="164">
        <f>Kostenvorschau!C35</f>
        <v>0</v>
      </c>
      <c r="H18" s="164">
        <f>Kostenvorschau!D35</f>
        <v>0</v>
      </c>
      <c r="I18" s="167">
        <f>Kostenvorschau!E35</f>
        <v>0</v>
      </c>
      <c r="J18" s="163">
        <f>Kostenvorschau!B54</f>
        <v>0</v>
      </c>
      <c r="K18" s="164">
        <f>Kostenvorschau!C54</f>
        <v>0</v>
      </c>
      <c r="L18" s="164">
        <f>Kostenvorschau!D54</f>
        <v>0</v>
      </c>
      <c r="M18" s="164">
        <f>Kostenvorschau!E54</f>
        <v>0</v>
      </c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</row>
    <row r="19" spans="1:30" s="139" customFormat="1" ht="18.75" customHeight="1">
      <c r="A19" s="140" t="s">
        <v>174</v>
      </c>
      <c r="B19" s="147">
        <v>0</v>
      </c>
      <c r="C19" s="148">
        <v>0</v>
      </c>
      <c r="D19" s="148">
        <v>0</v>
      </c>
      <c r="E19" s="149">
        <v>0</v>
      </c>
      <c r="F19" s="150">
        <v>0</v>
      </c>
      <c r="G19" s="148">
        <v>0</v>
      </c>
      <c r="H19" s="148">
        <v>0</v>
      </c>
      <c r="I19" s="149">
        <v>0</v>
      </c>
      <c r="J19" s="147">
        <v>0</v>
      </c>
      <c r="K19" s="148">
        <v>0</v>
      </c>
      <c r="L19" s="148">
        <v>0</v>
      </c>
      <c r="M19" s="148">
        <v>0</v>
      </c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</row>
    <row r="20" spans="1:30" s="139" customFormat="1" ht="18.75" customHeight="1">
      <c r="A20" s="146" t="s">
        <v>175</v>
      </c>
      <c r="B20" s="141">
        <v>0</v>
      </c>
      <c r="C20" s="142">
        <v>0</v>
      </c>
      <c r="D20" s="142">
        <v>0</v>
      </c>
      <c r="E20" s="143">
        <v>0</v>
      </c>
      <c r="F20" s="144">
        <v>0</v>
      </c>
      <c r="G20" s="142">
        <v>0</v>
      </c>
      <c r="H20" s="142">
        <v>0</v>
      </c>
      <c r="I20" s="145">
        <v>0</v>
      </c>
      <c r="J20" s="141">
        <v>0</v>
      </c>
      <c r="K20" s="142">
        <v>0</v>
      </c>
      <c r="L20" s="142">
        <v>0</v>
      </c>
      <c r="M20" s="142">
        <v>0</v>
      </c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</row>
    <row r="21" spans="1:30" s="139" customFormat="1" ht="18.75" customHeight="1">
      <c r="A21" s="178" t="s">
        <v>176</v>
      </c>
      <c r="B21" s="172">
        <f t="shared" ref="B21:M21" si="2">SUM(B13:B20)</f>
        <v>0</v>
      </c>
      <c r="C21" s="173">
        <f t="shared" si="2"/>
        <v>0</v>
      </c>
      <c r="D21" s="173">
        <f t="shared" si="2"/>
        <v>0</v>
      </c>
      <c r="E21" s="174">
        <f t="shared" si="2"/>
        <v>0</v>
      </c>
      <c r="F21" s="175">
        <f t="shared" si="2"/>
        <v>0</v>
      </c>
      <c r="G21" s="173">
        <f t="shared" si="2"/>
        <v>0</v>
      </c>
      <c r="H21" s="173">
        <f t="shared" si="2"/>
        <v>0</v>
      </c>
      <c r="I21" s="176">
        <f t="shared" si="2"/>
        <v>0</v>
      </c>
      <c r="J21" s="172">
        <f t="shared" si="2"/>
        <v>0</v>
      </c>
      <c r="K21" s="173">
        <f t="shared" si="2"/>
        <v>0</v>
      </c>
      <c r="L21" s="173">
        <f t="shared" si="2"/>
        <v>0</v>
      </c>
      <c r="M21" s="173">
        <f t="shared" si="2"/>
        <v>0</v>
      </c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</row>
    <row r="22" spans="1:30" s="139" customFormat="1" ht="18.75" customHeight="1">
      <c r="A22" s="178" t="s">
        <v>177</v>
      </c>
      <c r="B22" s="163">
        <f>SUM(B7:B10)-B21</f>
        <v>0</v>
      </c>
      <c r="C22" s="164">
        <f t="shared" ref="C22:M22" si="3">SUM(C7:C10)-C21</f>
        <v>0</v>
      </c>
      <c r="D22" s="164">
        <f t="shared" si="3"/>
        <v>0</v>
      </c>
      <c r="E22" s="165">
        <f t="shared" si="3"/>
        <v>0</v>
      </c>
      <c r="F22" s="166">
        <f t="shared" si="3"/>
        <v>0</v>
      </c>
      <c r="G22" s="164">
        <f t="shared" si="3"/>
        <v>0</v>
      </c>
      <c r="H22" s="164">
        <f t="shared" si="3"/>
        <v>0</v>
      </c>
      <c r="I22" s="167">
        <f t="shared" si="3"/>
        <v>0</v>
      </c>
      <c r="J22" s="163">
        <f t="shared" si="3"/>
        <v>0</v>
      </c>
      <c r="K22" s="164">
        <f t="shared" si="3"/>
        <v>0</v>
      </c>
      <c r="L22" s="164">
        <f t="shared" si="3"/>
        <v>0</v>
      </c>
      <c r="M22" s="164">
        <f t="shared" si="3"/>
        <v>0</v>
      </c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  <c r="AA22" s="138"/>
      <c r="AB22" s="138"/>
      <c r="AC22" s="138"/>
      <c r="AD22" s="138"/>
    </row>
    <row r="23" spans="1:30" s="139" customFormat="1" ht="18.75" customHeight="1">
      <c r="A23" s="171" t="s">
        <v>178</v>
      </c>
      <c r="B23" s="163">
        <f t="shared" ref="B23:M23" si="4">B11-B21</f>
        <v>0</v>
      </c>
      <c r="C23" s="164">
        <f t="shared" si="4"/>
        <v>0</v>
      </c>
      <c r="D23" s="164">
        <f t="shared" si="4"/>
        <v>0</v>
      </c>
      <c r="E23" s="165">
        <f t="shared" si="4"/>
        <v>0</v>
      </c>
      <c r="F23" s="166">
        <f t="shared" si="4"/>
        <v>0</v>
      </c>
      <c r="G23" s="164">
        <f t="shared" si="4"/>
        <v>0</v>
      </c>
      <c r="H23" s="164">
        <f t="shared" si="4"/>
        <v>0</v>
      </c>
      <c r="I23" s="167">
        <f t="shared" si="4"/>
        <v>0</v>
      </c>
      <c r="J23" s="163">
        <f t="shared" si="4"/>
        <v>0</v>
      </c>
      <c r="K23" s="164">
        <f t="shared" si="4"/>
        <v>0</v>
      </c>
      <c r="L23" s="164">
        <f t="shared" si="4"/>
        <v>0</v>
      </c>
      <c r="M23" s="164">
        <f t="shared" si="4"/>
        <v>0</v>
      </c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</row>
    <row r="24" spans="1:30" s="26" customFormat="1" ht="18.75" customHeight="1">
      <c r="A24" s="151"/>
    </row>
    <row r="25" spans="1:30" s="26" customFormat="1" ht="18.75" customHeight="1">
      <c r="A25" s="151"/>
      <c r="B25" s="152"/>
      <c r="F25" s="152"/>
      <c r="J25" s="152"/>
    </row>
    <row r="26" spans="1:30" s="26" customFormat="1" ht="18.75" customHeight="1">
      <c r="A26" s="153"/>
      <c r="B26" s="152"/>
      <c r="C26" s="152"/>
      <c r="D26" s="152"/>
      <c r="E26" s="152"/>
      <c r="F26" s="152"/>
      <c r="J26" s="152"/>
    </row>
    <row r="27" spans="1:30" s="26" customFormat="1" ht="18.75" customHeight="1">
      <c r="A27" s="151"/>
    </row>
    <row r="28" spans="1:30" s="26" customFormat="1" ht="18.75" customHeight="1">
      <c r="A28" s="151"/>
    </row>
    <row r="29" spans="1:30" s="26" customFormat="1" ht="18.75" customHeight="1">
      <c r="A29" s="151"/>
    </row>
    <row r="30" spans="1:30" s="26" customFormat="1" ht="18.75" customHeight="1">
      <c r="A30" s="151"/>
    </row>
    <row r="31" spans="1:30" s="26" customFormat="1" ht="18.75" customHeight="1">
      <c r="A31" s="151"/>
    </row>
    <row r="32" spans="1:30" s="26" customFormat="1" ht="18.75" customHeight="1">
      <c r="A32" s="151"/>
    </row>
    <row r="33" spans="1:1" s="26" customFormat="1" ht="18.75" customHeight="1">
      <c r="A33" s="151"/>
    </row>
    <row r="34" spans="1:1" s="26" customFormat="1" ht="18.75" customHeight="1">
      <c r="A34" s="151"/>
    </row>
    <row r="35" spans="1:1" s="26" customFormat="1" ht="18.75" customHeight="1">
      <c r="A35" s="151"/>
    </row>
    <row r="36" spans="1:1" s="26" customFormat="1" ht="18.75" customHeight="1">
      <c r="A36" s="151"/>
    </row>
    <row r="37" spans="1:1" s="26" customFormat="1" ht="18.75" customHeight="1">
      <c r="A37" s="151"/>
    </row>
    <row r="38" spans="1:1" s="26" customFormat="1" ht="18.75" customHeight="1">
      <c r="A38" s="151"/>
    </row>
    <row r="39" spans="1:1" s="26" customFormat="1" ht="18.75" customHeight="1">
      <c r="A39" s="151"/>
    </row>
    <row r="40" spans="1:1" s="26" customFormat="1" ht="18.75" customHeight="1">
      <c r="A40" s="151"/>
    </row>
    <row r="41" spans="1:1" s="26" customFormat="1" ht="18.75" customHeight="1">
      <c r="A41" s="151"/>
    </row>
    <row r="42" spans="1:1" s="26" customFormat="1" ht="18.75" customHeight="1">
      <c r="A42" s="151"/>
    </row>
    <row r="43" spans="1:1" s="26" customFormat="1" ht="18.75" customHeight="1">
      <c r="A43" s="151"/>
    </row>
    <row r="44" spans="1:1" s="26" customFormat="1" ht="18.75" customHeight="1">
      <c r="A44" s="151"/>
    </row>
    <row r="45" spans="1:1" s="26" customFormat="1" ht="18.75" customHeight="1">
      <c r="A45" s="151"/>
    </row>
    <row r="46" spans="1:1" s="26" customFormat="1" ht="18.75" customHeight="1">
      <c r="A46" s="151"/>
    </row>
    <row r="47" spans="1:1" s="26" customFormat="1" ht="18.75" customHeight="1">
      <c r="A47" s="151"/>
    </row>
    <row r="48" spans="1:1" s="26" customFormat="1" ht="18.75" customHeight="1">
      <c r="A48" s="151"/>
    </row>
    <row r="49" spans="1:1" s="26" customFormat="1" ht="18.75" customHeight="1">
      <c r="A49" s="151"/>
    </row>
    <row r="50" spans="1:1" s="26" customFormat="1" ht="18.75" customHeight="1">
      <c r="A50" s="151"/>
    </row>
    <row r="51" spans="1:1" s="26" customFormat="1" ht="18.75" customHeight="1">
      <c r="A51" s="151"/>
    </row>
    <row r="52" spans="1:1" s="26" customFormat="1" ht="18.75" customHeight="1">
      <c r="A52" s="151"/>
    </row>
    <row r="53" spans="1:1" s="26" customFormat="1" ht="18.75" customHeight="1"/>
    <row r="54" spans="1:1" s="26" customFormat="1" ht="18.75" customHeight="1"/>
    <row r="55" spans="1:1" s="26" customFormat="1" ht="18.75" customHeight="1"/>
    <row r="56" spans="1:1" s="26" customFormat="1" ht="18.75" customHeight="1"/>
    <row r="57" spans="1:1" s="26" customFormat="1" ht="18.75" customHeight="1"/>
    <row r="58" spans="1:1" s="26" customFormat="1" ht="18.75" customHeight="1"/>
    <row r="59" spans="1:1" s="26" customFormat="1" ht="18.75" customHeight="1"/>
    <row r="60" spans="1:1" s="26" customFormat="1" ht="18.75" customHeight="1"/>
    <row r="61" spans="1:1" s="26" customFormat="1" ht="18.75" customHeight="1"/>
    <row r="62" spans="1:1" s="26" customFormat="1" ht="18.75" customHeight="1"/>
    <row r="63" spans="1:1" s="26" customFormat="1" ht="18.75" customHeight="1"/>
    <row r="64" spans="1:1" s="26" customFormat="1" ht="18.75" customHeight="1"/>
    <row r="65" s="26" customFormat="1" ht="18.75" customHeight="1"/>
    <row r="66" s="26" customFormat="1" ht="18.75" customHeight="1"/>
    <row r="67" s="26" customFormat="1" ht="18.75" customHeight="1"/>
    <row r="68" s="26" customFormat="1" ht="18.75" customHeight="1"/>
    <row r="69" s="26" customFormat="1" ht="18.75" customHeight="1"/>
    <row r="70" s="26" customFormat="1" ht="18.75" customHeight="1"/>
    <row r="71" s="26" customFormat="1" ht="18.75" customHeight="1"/>
    <row r="72" s="26" customFormat="1" ht="18.75" customHeight="1"/>
    <row r="73" s="26" customFormat="1" ht="18.75" customHeight="1"/>
    <row r="74" s="26" customFormat="1" ht="18.75" customHeight="1"/>
    <row r="75" s="26" customFormat="1" ht="18.75" customHeight="1"/>
    <row r="76" s="26" customFormat="1" ht="18.75" customHeight="1"/>
    <row r="77" s="26" customFormat="1" ht="18.75" customHeight="1"/>
    <row r="78" s="26" customFormat="1" ht="18.75" customHeight="1"/>
    <row r="79" s="26" customFormat="1" ht="18.75" customHeight="1"/>
    <row r="80" s="26" customFormat="1" ht="18.75" customHeight="1"/>
    <row r="81" s="26" customFormat="1" ht="18.75" customHeight="1"/>
    <row r="82" s="26" customFormat="1" ht="18.75" customHeight="1"/>
    <row r="83" s="26" customFormat="1" ht="18.75" customHeight="1"/>
    <row r="84" s="26" customFormat="1" ht="18.75" customHeight="1"/>
    <row r="85" s="26" customFormat="1" ht="18.75" customHeight="1"/>
    <row r="86" s="26" customFormat="1" ht="18.75" customHeight="1"/>
    <row r="87" s="26" customFormat="1" ht="18.75" customHeight="1"/>
    <row r="88" s="26" customFormat="1" ht="18.75" customHeight="1"/>
    <row r="89" s="26" customFormat="1" ht="18.75" customHeight="1"/>
    <row r="90" s="26" customFormat="1" ht="18.75" customHeight="1"/>
    <row r="91" s="26" customFormat="1" ht="18.75" customHeight="1"/>
  </sheetData>
  <sheetProtection password="CE0A" sheet="1"/>
  <mergeCells count="3">
    <mergeCell ref="B3:E3"/>
    <mergeCell ref="F3:I3"/>
    <mergeCell ref="J3:M3"/>
  </mergeCells>
  <phoneticPr fontId="12" type="noConversion"/>
  <pageMargins left="0.59" right="0.49" top="0.984251969" bottom="0.984251969" header="0.4921259845" footer="0.4921259845"/>
  <pageSetup paperSize="9" orientation="landscape" horizontalDpi="0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1C98E-3AC7-47EF-A76B-67148DA8686C}">
  <sheetPr codeName="Tabelle13"/>
  <dimension ref="A1:V63"/>
  <sheetViews>
    <sheetView workbookViewId="0">
      <selection activeCell="F8" sqref="F8"/>
    </sheetView>
  </sheetViews>
  <sheetFormatPr baseColWidth="10" defaultColWidth="11.5703125" defaultRowHeight="18.75" customHeight="1"/>
  <cols>
    <col min="1" max="1" width="24.5703125" style="42" customWidth="1"/>
    <col min="2" max="8" width="12.28515625" style="42" customWidth="1"/>
    <col min="9" max="22" width="11.42578125" style="41" customWidth="1"/>
    <col min="23" max="16384" width="11.5703125" style="42"/>
  </cols>
  <sheetData>
    <row r="1" spans="1:22" s="41" customFormat="1" ht="18.75" customHeight="1">
      <c r="A1" s="40"/>
    </row>
    <row r="2" spans="1:22" s="41" customFormat="1" ht="18.75" customHeight="1"/>
    <row r="3" spans="1:22" s="61" customFormat="1" ht="18.75" customHeight="1">
      <c r="A3" s="63"/>
      <c r="B3" s="272" t="s">
        <v>157</v>
      </c>
      <c r="C3" s="272"/>
      <c r="D3" s="272"/>
      <c r="E3" s="272"/>
      <c r="F3" s="203" t="s">
        <v>118</v>
      </c>
      <c r="G3" s="203" t="s">
        <v>119</v>
      </c>
      <c r="H3" s="203" t="s">
        <v>120</v>
      </c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</row>
    <row r="4" spans="1:22" s="61" customFormat="1" ht="18.75" customHeight="1">
      <c r="A4" s="182"/>
      <c r="B4" s="183" t="s">
        <v>179</v>
      </c>
      <c r="C4" s="183" t="s">
        <v>180</v>
      </c>
      <c r="D4" s="183" t="s">
        <v>181</v>
      </c>
      <c r="E4" s="183" t="s">
        <v>182</v>
      </c>
      <c r="F4" s="183" t="s">
        <v>183</v>
      </c>
      <c r="G4" s="183" t="s">
        <v>183</v>
      </c>
      <c r="H4" s="183" t="s">
        <v>183</v>
      </c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</row>
    <row r="5" spans="1:22" s="61" customFormat="1" ht="18.75" customHeight="1">
      <c r="A5" s="72" t="s">
        <v>184</v>
      </c>
      <c r="B5" s="95">
        <f>'A3 Umsatzvorschau'!D15</f>
        <v>0</v>
      </c>
      <c r="C5" s="95">
        <f>'A3 Umsatzvorschau'!E15</f>
        <v>0</v>
      </c>
      <c r="D5" s="95">
        <f>'A3 Umsatzvorschau'!F15</f>
        <v>0</v>
      </c>
      <c r="E5" s="95">
        <f>'A3 Umsatzvorschau'!G15</f>
        <v>0</v>
      </c>
      <c r="F5" s="95">
        <f>SUM(B5:E5)</f>
        <v>0</v>
      </c>
      <c r="G5" s="95">
        <f>'A3 Umsatzvorschau'!H30</f>
        <v>0</v>
      </c>
      <c r="H5" s="95">
        <f>'A3 Umsatzvorschau'!H45</f>
        <v>0</v>
      </c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</row>
    <row r="6" spans="1:22" s="61" customFormat="1" ht="18.75" customHeight="1">
      <c r="A6" s="72" t="s">
        <v>185</v>
      </c>
      <c r="B6" s="95">
        <f>Investitionen!$B$17*'A3 Umsatzvorschau'!D3%</f>
        <v>0</v>
      </c>
      <c r="C6" s="95">
        <f>Investitionen!$B$17*'A3 Umsatzvorschau'!E3%</f>
        <v>0</v>
      </c>
      <c r="D6" s="95">
        <f>Investitionen!$B$17*'A3 Umsatzvorschau'!F3%</f>
        <v>0</v>
      </c>
      <c r="E6" s="95">
        <f>Investitionen!$B$17*'A3 Umsatzvorschau'!G3%</f>
        <v>0</v>
      </c>
      <c r="F6" s="95">
        <f t="shared" ref="F6:F14" si="0">SUM(B6:E6)</f>
        <v>0</v>
      </c>
      <c r="G6" s="95">
        <f>Investitionen!C17</f>
        <v>0</v>
      </c>
      <c r="H6" s="95">
        <f>Investitionen!D17</f>
        <v>0</v>
      </c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</row>
    <row r="7" spans="1:22" s="61" customFormat="1" ht="18.75" customHeight="1">
      <c r="A7" s="78" t="s">
        <v>186</v>
      </c>
      <c r="B7" s="102">
        <f t="shared" ref="B7:H7" si="1">B5-B6</f>
        <v>0</v>
      </c>
      <c r="C7" s="102">
        <f t="shared" si="1"/>
        <v>0</v>
      </c>
      <c r="D7" s="102">
        <f t="shared" si="1"/>
        <v>0</v>
      </c>
      <c r="E7" s="102">
        <f t="shared" si="1"/>
        <v>0</v>
      </c>
      <c r="F7" s="102">
        <f t="shared" si="0"/>
        <v>0</v>
      </c>
      <c r="G7" s="102">
        <f t="shared" si="1"/>
        <v>0</v>
      </c>
      <c r="H7" s="102">
        <f t="shared" si="1"/>
        <v>0</v>
      </c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</row>
    <row r="8" spans="1:22" s="61" customFormat="1" ht="18.75" customHeight="1">
      <c r="A8" s="72" t="s">
        <v>187</v>
      </c>
      <c r="B8" s="95">
        <f>Kostenvorschau!B18</f>
        <v>0</v>
      </c>
      <c r="C8" s="95">
        <f>Kostenvorschau!C18</f>
        <v>0</v>
      </c>
      <c r="D8" s="95">
        <f>Kostenvorschau!D18</f>
        <v>0</v>
      </c>
      <c r="E8" s="95">
        <f>Kostenvorschau!E18</f>
        <v>0</v>
      </c>
      <c r="F8" s="95">
        <f t="shared" si="0"/>
        <v>0</v>
      </c>
      <c r="G8" s="95">
        <f>Kostenvorschau!F37</f>
        <v>0</v>
      </c>
      <c r="H8" s="95">
        <f>Kostenvorschau!F56</f>
        <v>0</v>
      </c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</row>
    <row r="9" spans="1:22" s="61" customFormat="1" ht="18.75" customHeight="1">
      <c r="A9" s="78" t="s">
        <v>188</v>
      </c>
      <c r="B9" s="102">
        <f t="shared" ref="B9:H9" si="2">B7-B8</f>
        <v>0</v>
      </c>
      <c r="C9" s="102">
        <f t="shared" si="2"/>
        <v>0</v>
      </c>
      <c r="D9" s="102">
        <f t="shared" si="2"/>
        <v>0</v>
      </c>
      <c r="E9" s="102">
        <f t="shared" si="2"/>
        <v>0</v>
      </c>
      <c r="F9" s="102">
        <f t="shared" si="0"/>
        <v>0</v>
      </c>
      <c r="G9" s="102">
        <f t="shared" si="2"/>
        <v>0</v>
      </c>
      <c r="H9" s="102">
        <f t="shared" si="2"/>
        <v>0</v>
      </c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s="61" customFormat="1" ht="18.75" customHeight="1">
      <c r="A10" s="184" t="s">
        <v>189</v>
      </c>
      <c r="B10" s="95">
        <f>Kostenvorschau!B20-Kostenvorschau!B15-Kostenvorschau!B16-Kostenvorschau!B17-Kostenvorschau!B18</f>
        <v>0</v>
      </c>
      <c r="C10" s="95">
        <f>Kostenvorschau!C20-Kostenvorschau!C15-Kostenvorschau!C16-Kostenvorschau!C17-Kostenvorschau!C18</f>
        <v>0</v>
      </c>
      <c r="D10" s="95">
        <f>Kostenvorschau!D20-Kostenvorschau!D15-Kostenvorschau!D16-Kostenvorschau!D17-Kostenvorschau!D18</f>
        <v>0</v>
      </c>
      <c r="E10" s="95">
        <f>Kostenvorschau!E20-Kostenvorschau!E15-Kostenvorschau!E16-Kostenvorschau!E17-Kostenvorschau!E18</f>
        <v>0</v>
      </c>
      <c r="F10" s="95">
        <f t="shared" si="0"/>
        <v>0</v>
      </c>
      <c r="G10" s="95">
        <f>Kostenvorschau!F39-Kostenvorschau!F34-Kostenvorschau!F35-Kostenvorschau!F36-Kostenvorschau!F37</f>
        <v>0</v>
      </c>
      <c r="H10" s="95">
        <f>Kostenvorschau!F58-Kostenvorschau!F53-Kostenvorschau!F54-Kostenvorschau!F55-Kostenvorschau!F56</f>
        <v>0</v>
      </c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</row>
    <row r="11" spans="1:22" s="61" customFormat="1" ht="18.75" customHeight="1">
      <c r="A11" s="78" t="s">
        <v>190</v>
      </c>
      <c r="B11" s="102">
        <f t="shared" ref="B11:H11" si="3">B9-B10</f>
        <v>0</v>
      </c>
      <c r="C11" s="102">
        <f t="shared" si="3"/>
        <v>0</v>
      </c>
      <c r="D11" s="102">
        <f t="shared" si="3"/>
        <v>0</v>
      </c>
      <c r="E11" s="102">
        <f t="shared" si="3"/>
        <v>0</v>
      </c>
      <c r="F11" s="102">
        <f t="shared" si="0"/>
        <v>0</v>
      </c>
      <c r="G11" s="102">
        <f t="shared" si="3"/>
        <v>0</v>
      </c>
      <c r="H11" s="102">
        <f t="shared" si="3"/>
        <v>0</v>
      </c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s="61" customFormat="1" ht="18.75" customHeight="1">
      <c r="A12" s="184" t="s">
        <v>191</v>
      </c>
      <c r="B12" s="95">
        <f>Kostenvorschau!B15</f>
        <v>0</v>
      </c>
      <c r="C12" s="95">
        <f>Kostenvorschau!C15</f>
        <v>0</v>
      </c>
      <c r="D12" s="95">
        <f>Kostenvorschau!D15</f>
        <v>0</v>
      </c>
      <c r="E12" s="95">
        <f>Kostenvorschau!E15</f>
        <v>0</v>
      </c>
      <c r="F12" s="95">
        <f t="shared" si="0"/>
        <v>0</v>
      </c>
      <c r="G12" s="95">
        <f>Kostenvorschau!F34</f>
        <v>0</v>
      </c>
      <c r="H12" s="95">
        <f>Kostenvorschau!F53</f>
        <v>0</v>
      </c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</row>
    <row r="13" spans="1:22" s="61" customFormat="1" ht="18.75" customHeight="1">
      <c r="A13" s="78" t="s">
        <v>192</v>
      </c>
      <c r="B13" s="102">
        <f t="shared" ref="B13:H13" si="4">B11-B12</f>
        <v>0</v>
      </c>
      <c r="C13" s="102">
        <f t="shared" si="4"/>
        <v>0</v>
      </c>
      <c r="D13" s="102">
        <f t="shared" si="4"/>
        <v>0</v>
      </c>
      <c r="E13" s="102">
        <f t="shared" si="4"/>
        <v>0</v>
      </c>
      <c r="F13" s="102">
        <f t="shared" si="0"/>
        <v>0</v>
      </c>
      <c r="G13" s="102">
        <f t="shared" si="4"/>
        <v>0</v>
      </c>
      <c r="H13" s="102">
        <f t="shared" si="4"/>
        <v>0</v>
      </c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</row>
    <row r="14" spans="1:22" s="61" customFormat="1" ht="18.75" customHeight="1">
      <c r="A14" s="184" t="s">
        <v>193</v>
      </c>
      <c r="B14" s="185">
        <f>Abschreibungen!$C$14/4</f>
        <v>0</v>
      </c>
      <c r="C14" s="185">
        <f>Abschreibungen!$C$14/4</f>
        <v>0</v>
      </c>
      <c r="D14" s="185">
        <f>Abschreibungen!$C$14/4</f>
        <v>0</v>
      </c>
      <c r="E14" s="185">
        <f>Abschreibungen!$C$14/4</f>
        <v>0</v>
      </c>
      <c r="F14" s="95">
        <f t="shared" si="0"/>
        <v>0</v>
      </c>
      <c r="G14" s="95">
        <f>Abschreibungen!D14</f>
        <v>0</v>
      </c>
      <c r="H14" s="95">
        <f>Abschreibungen!E14</f>
        <v>0</v>
      </c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</row>
    <row r="15" spans="1:22" s="61" customFormat="1" ht="18.75" customHeight="1">
      <c r="A15" s="78" t="s">
        <v>194</v>
      </c>
      <c r="B15" s="186">
        <f t="shared" ref="B15:H15" si="5">B13-B14</f>
        <v>0</v>
      </c>
      <c r="C15" s="186">
        <f t="shared" si="5"/>
        <v>0</v>
      </c>
      <c r="D15" s="186">
        <f t="shared" si="5"/>
        <v>0</v>
      </c>
      <c r="E15" s="186">
        <f t="shared" si="5"/>
        <v>0</v>
      </c>
      <c r="F15" s="186">
        <f>SUM(B15:E15)</f>
        <v>0</v>
      </c>
      <c r="G15" s="186">
        <f t="shared" si="5"/>
        <v>0</v>
      </c>
      <c r="H15" s="186">
        <f t="shared" si="5"/>
        <v>0</v>
      </c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</row>
    <row r="16" spans="1:22" s="41" customFormat="1" ht="18.75" customHeight="1">
      <c r="A16" s="179"/>
    </row>
    <row r="17" spans="1:6" s="41" customFormat="1" ht="18.75" customHeight="1">
      <c r="A17" s="179"/>
    </row>
    <row r="18" spans="1:6" s="41" customFormat="1" ht="18.75" customHeight="1">
      <c r="A18" s="180"/>
    </row>
    <row r="19" spans="1:6" s="41" customFormat="1" ht="18.75" customHeight="1">
      <c r="A19" s="179"/>
    </row>
    <row r="20" spans="1:6" s="41" customFormat="1" ht="18.75" customHeight="1">
      <c r="A20" s="179"/>
      <c r="F20" s="181"/>
    </row>
    <row r="21" spans="1:6" s="41" customFormat="1" ht="18.75" customHeight="1">
      <c r="A21" s="179"/>
    </row>
    <row r="22" spans="1:6" s="41" customFormat="1" ht="18.75" customHeight="1">
      <c r="A22" s="179"/>
    </row>
    <row r="23" spans="1:6" s="41" customFormat="1" ht="18.75" customHeight="1">
      <c r="A23" s="179"/>
    </row>
    <row r="24" spans="1:6" s="41" customFormat="1" ht="18.75" customHeight="1">
      <c r="A24" s="179"/>
    </row>
    <row r="25" spans="1:6" s="41" customFormat="1" ht="18.75" customHeight="1">
      <c r="A25" s="179"/>
    </row>
    <row r="26" spans="1:6" s="41" customFormat="1" ht="18.75" customHeight="1">
      <c r="A26" s="179"/>
    </row>
    <row r="27" spans="1:6" s="41" customFormat="1" ht="18.75" customHeight="1">
      <c r="A27" s="179"/>
    </row>
    <row r="28" spans="1:6" s="41" customFormat="1" ht="18.75" customHeight="1">
      <c r="A28" s="179"/>
    </row>
    <row r="29" spans="1:6" s="41" customFormat="1" ht="18.75" customHeight="1">
      <c r="A29" s="179"/>
    </row>
    <row r="30" spans="1:6" s="41" customFormat="1" ht="18.75" customHeight="1">
      <c r="A30" s="179"/>
    </row>
    <row r="31" spans="1:6" s="41" customFormat="1" ht="18.75" customHeight="1">
      <c r="A31" s="179"/>
    </row>
    <row r="32" spans="1:6" s="41" customFormat="1" ht="18.75" customHeight="1">
      <c r="A32" s="179"/>
    </row>
    <row r="33" spans="1:1" s="41" customFormat="1" ht="18.75" customHeight="1">
      <c r="A33" s="179"/>
    </row>
    <row r="34" spans="1:1" s="41" customFormat="1" ht="18.75" customHeight="1">
      <c r="A34" s="179"/>
    </row>
    <row r="35" spans="1:1" s="41" customFormat="1" ht="18.75" customHeight="1">
      <c r="A35" s="179"/>
    </row>
    <row r="36" spans="1:1" s="41" customFormat="1" ht="18.75" customHeight="1">
      <c r="A36" s="179"/>
    </row>
    <row r="37" spans="1:1" s="41" customFormat="1" ht="18.75" customHeight="1">
      <c r="A37" s="179"/>
    </row>
    <row r="38" spans="1:1" s="41" customFormat="1" ht="18.75" customHeight="1">
      <c r="A38" s="179"/>
    </row>
    <row r="39" spans="1:1" s="41" customFormat="1" ht="18.75" customHeight="1">
      <c r="A39" s="179"/>
    </row>
    <row r="40" spans="1:1" s="41" customFormat="1" ht="18.75" customHeight="1">
      <c r="A40" s="179"/>
    </row>
    <row r="41" spans="1:1" s="41" customFormat="1" ht="18.75" customHeight="1">
      <c r="A41" s="179"/>
    </row>
    <row r="42" spans="1:1" s="41" customFormat="1" ht="18.75" customHeight="1">
      <c r="A42" s="179"/>
    </row>
    <row r="43" spans="1:1" s="41" customFormat="1" ht="18.75" customHeight="1">
      <c r="A43" s="179"/>
    </row>
    <row r="44" spans="1:1" s="41" customFormat="1" ht="18.75" customHeight="1">
      <c r="A44" s="179"/>
    </row>
    <row r="45" spans="1:1" s="41" customFormat="1" ht="18.75" customHeight="1"/>
    <row r="46" spans="1:1" s="41" customFormat="1" ht="18.75" customHeight="1"/>
    <row r="47" spans="1:1" s="41" customFormat="1" ht="18.75" customHeight="1"/>
    <row r="48" spans="1:1" s="41" customFormat="1" ht="18.75" customHeight="1"/>
    <row r="49" s="41" customFormat="1" ht="18.75" customHeight="1"/>
    <row r="50" s="41" customFormat="1" ht="18.75" customHeight="1"/>
    <row r="51" s="41" customFormat="1" ht="18.75" customHeight="1"/>
    <row r="52" s="41" customFormat="1" ht="18.75" customHeight="1"/>
    <row r="53" s="41" customFormat="1" ht="18.75" customHeight="1"/>
    <row r="54" s="41" customFormat="1" ht="18.75" customHeight="1"/>
    <row r="55" s="41" customFormat="1" ht="18.75" customHeight="1"/>
    <row r="56" s="41" customFormat="1" ht="18.75" customHeight="1"/>
    <row r="57" s="41" customFormat="1" ht="18.75" customHeight="1"/>
    <row r="58" s="41" customFormat="1" ht="18.75" customHeight="1"/>
    <row r="59" s="41" customFormat="1" ht="18.75" customHeight="1"/>
    <row r="60" s="41" customFormat="1" ht="18.75" customHeight="1"/>
    <row r="61" s="41" customFormat="1" ht="18.75" customHeight="1"/>
    <row r="62" s="41" customFormat="1" ht="18.75" customHeight="1"/>
    <row r="63" s="41" customFormat="1" ht="18.75" customHeight="1"/>
  </sheetData>
  <sheetProtection password="CE0A" sheet="1"/>
  <mergeCells count="1">
    <mergeCell ref="B3:E3"/>
  </mergeCells>
  <phoneticPr fontId="12" type="noConversion"/>
  <pageMargins left="0.78740157499999996" right="0.36" top="0.984251969" bottom="0.984251969" header="0.4921259845" footer="0.4921259845"/>
  <pageSetup paperSize="9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5</vt:i4>
      </vt:variant>
    </vt:vector>
  </HeadingPairs>
  <TitlesOfParts>
    <vt:vector size="16" baseType="lpstr">
      <vt:lpstr>Kostenvorschau</vt:lpstr>
      <vt:lpstr>A3 Umsatzvorschau</vt:lpstr>
      <vt:lpstr>Eigen- &amp; Fremdmittel</vt:lpstr>
      <vt:lpstr>A2 Finanzierungsplan</vt:lpstr>
      <vt:lpstr>Investitionen</vt:lpstr>
      <vt:lpstr>Abschreibungen</vt:lpstr>
      <vt:lpstr>A1 Kapitalbedarfsplan</vt:lpstr>
      <vt:lpstr>Liquiditätsvorschau</vt:lpstr>
      <vt:lpstr>A4 Rentabilitätsvorschau</vt:lpstr>
      <vt:lpstr>GuV</vt:lpstr>
      <vt:lpstr>Grafische Darstellung</vt:lpstr>
      <vt:lpstr>'A2 Finanzierungsplan'!Druckbereich</vt:lpstr>
      <vt:lpstr>'A4 Rentabilitätsvorschau'!Druckbereich</vt:lpstr>
      <vt:lpstr>GuV!Druckbereich</vt:lpstr>
      <vt:lpstr>Kostenvorschau!Druckbereich</vt:lpstr>
      <vt:lpstr>Liquiditätsvorschau!Druckbereich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</dc:creator>
  <cp:keywords/>
  <dc:description/>
  <cp:lastModifiedBy>Kaczmarek, Jördis</cp:lastModifiedBy>
  <cp:revision/>
  <dcterms:created xsi:type="dcterms:W3CDTF">2003-08-14T13:34:45Z</dcterms:created>
  <dcterms:modified xsi:type="dcterms:W3CDTF">2026-04-08T12:35:19Z</dcterms:modified>
  <cp:category/>
  <cp:contentStatus/>
</cp:coreProperties>
</file>